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30"/>
  </bookViews>
  <sheets>
    <sheet name="меню" sheetId="2" r:id="rId1"/>
    <sheet name="титульный лист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2" l="1"/>
  <c r="D233" i="2"/>
  <c r="N338" i="2" l="1"/>
  <c r="M338" i="2"/>
  <c r="L338" i="2"/>
  <c r="K338" i="2"/>
  <c r="J338" i="2"/>
  <c r="I338" i="2"/>
  <c r="H338" i="2"/>
  <c r="G338" i="2"/>
  <c r="F338" i="2"/>
  <c r="E338" i="2"/>
  <c r="D338" i="2"/>
  <c r="N329" i="2"/>
  <c r="M329" i="2"/>
  <c r="L329" i="2"/>
  <c r="K329" i="2"/>
  <c r="J329" i="2"/>
  <c r="I329" i="2"/>
  <c r="H329" i="2"/>
  <c r="G329" i="2"/>
  <c r="F329" i="2"/>
  <c r="E329" i="2"/>
  <c r="D329" i="2"/>
  <c r="N304" i="2"/>
  <c r="M304" i="2"/>
  <c r="L304" i="2"/>
  <c r="K304" i="2"/>
  <c r="J304" i="2"/>
  <c r="I304" i="2"/>
  <c r="H304" i="2"/>
  <c r="G304" i="2"/>
  <c r="F304" i="2"/>
  <c r="E304" i="2"/>
  <c r="D304" i="2"/>
  <c r="N295" i="2"/>
  <c r="M295" i="2"/>
  <c r="L295" i="2"/>
  <c r="K295" i="2"/>
  <c r="J295" i="2"/>
  <c r="I295" i="2"/>
  <c r="H295" i="2"/>
  <c r="G295" i="2"/>
  <c r="F295" i="2"/>
  <c r="E295" i="2"/>
  <c r="D295" i="2"/>
  <c r="N267" i="2"/>
  <c r="M267" i="2"/>
  <c r="L267" i="2"/>
  <c r="K267" i="2"/>
  <c r="J267" i="2"/>
  <c r="I267" i="2"/>
  <c r="H267" i="2"/>
  <c r="G267" i="2"/>
  <c r="F267" i="2"/>
  <c r="E267" i="2"/>
  <c r="D267" i="2"/>
  <c r="N259" i="2"/>
  <c r="M259" i="2"/>
  <c r="L259" i="2"/>
  <c r="K259" i="2"/>
  <c r="J259" i="2"/>
  <c r="I259" i="2"/>
  <c r="I268" i="2" s="1"/>
  <c r="H259" i="2"/>
  <c r="G259" i="2"/>
  <c r="F259" i="2"/>
  <c r="E259" i="2"/>
  <c r="D259" i="2"/>
  <c r="N233" i="2"/>
  <c r="M233" i="2"/>
  <c r="L233" i="2"/>
  <c r="K233" i="2"/>
  <c r="J233" i="2"/>
  <c r="I233" i="2"/>
  <c r="H233" i="2"/>
  <c r="G233" i="2"/>
  <c r="F233" i="2"/>
  <c r="E233" i="2"/>
  <c r="N225" i="2"/>
  <c r="M225" i="2"/>
  <c r="L225" i="2"/>
  <c r="K225" i="2"/>
  <c r="J225" i="2"/>
  <c r="I225" i="2"/>
  <c r="H225" i="2"/>
  <c r="G225" i="2"/>
  <c r="F225" i="2"/>
  <c r="E225" i="2"/>
  <c r="D225" i="2"/>
  <c r="N199" i="2"/>
  <c r="M199" i="2"/>
  <c r="L199" i="2"/>
  <c r="K199" i="2"/>
  <c r="J199" i="2"/>
  <c r="I199" i="2"/>
  <c r="H199" i="2"/>
  <c r="G199" i="2"/>
  <c r="F199" i="2"/>
  <c r="E199" i="2"/>
  <c r="D199" i="2"/>
  <c r="N190" i="2"/>
  <c r="M190" i="2"/>
  <c r="L190" i="2"/>
  <c r="K190" i="2"/>
  <c r="J190" i="2"/>
  <c r="I190" i="2"/>
  <c r="H190" i="2"/>
  <c r="G190" i="2"/>
  <c r="F190" i="2"/>
  <c r="E190" i="2"/>
  <c r="D190" i="2"/>
  <c r="N159" i="2"/>
  <c r="M159" i="2"/>
  <c r="L159" i="2"/>
  <c r="K159" i="2"/>
  <c r="J159" i="2"/>
  <c r="I159" i="2"/>
  <c r="H159" i="2"/>
  <c r="G159" i="2"/>
  <c r="F159" i="2"/>
  <c r="E159" i="2"/>
  <c r="D159" i="2"/>
  <c r="N151" i="2"/>
  <c r="M151" i="2"/>
  <c r="L151" i="2"/>
  <c r="K151" i="2"/>
  <c r="J151" i="2"/>
  <c r="J160" i="2" s="1"/>
  <c r="I151" i="2"/>
  <c r="H151" i="2"/>
  <c r="G151" i="2"/>
  <c r="F151" i="2"/>
  <c r="E151" i="2"/>
  <c r="D151" i="2"/>
  <c r="N126" i="2"/>
  <c r="M126" i="2"/>
  <c r="L126" i="2"/>
  <c r="K126" i="2"/>
  <c r="J126" i="2"/>
  <c r="I126" i="2"/>
  <c r="H126" i="2"/>
  <c r="G126" i="2"/>
  <c r="F126" i="2"/>
  <c r="E126" i="2"/>
  <c r="D126" i="2"/>
  <c r="N117" i="2"/>
  <c r="M117" i="2"/>
  <c r="L117" i="2"/>
  <c r="K117" i="2"/>
  <c r="J117" i="2"/>
  <c r="I117" i="2"/>
  <c r="H117" i="2"/>
  <c r="G117" i="2"/>
  <c r="F117" i="2"/>
  <c r="E117" i="2"/>
  <c r="N92" i="2"/>
  <c r="M92" i="2"/>
  <c r="L92" i="2"/>
  <c r="K92" i="2"/>
  <c r="J92" i="2"/>
  <c r="I92" i="2"/>
  <c r="H92" i="2"/>
  <c r="G92" i="2"/>
  <c r="F92" i="2"/>
  <c r="E92" i="2"/>
  <c r="D92" i="2"/>
  <c r="M84" i="2"/>
  <c r="L84" i="2"/>
  <c r="K84" i="2"/>
  <c r="J84" i="2"/>
  <c r="I84" i="2"/>
  <c r="H84" i="2"/>
  <c r="G84" i="2"/>
  <c r="F84" i="2"/>
  <c r="E84" i="2"/>
  <c r="D84" i="2"/>
  <c r="N60" i="2"/>
  <c r="M60" i="2"/>
  <c r="L60" i="2"/>
  <c r="K60" i="2"/>
  <c r="J60" i="2"/>
  <c r="I60" i="2"/>
  <c r="H60" i="2"/>
  <c r="G60" i="2"/>
  <c r="F60" i="2"/>
  <c r="E60" i="2"/>
  <c r="D60" i="2"/>
  <c r="N51" i="2"/>
  <c r="M51" i="2"/>
  <c r="L51" i="2"/>
  <c r="K51" i="2"/>
  <c r="J51" i="2"/>
  <c r="I51" i="2"/>
  <c r="H51" i="2"/>
  <c r="G51" i="2"/>
  <c r="F51" i="2"/>
  <c r="E51" i="2"/>
  <c r="D51" i="2"/>
  <c r="N24" i="2"/>
  <c r="M24" i="2"/>
  <c r="L24" i="2"/>
  <c r="K24" i="2"/>
  <c r="J24" i="2"/>
  <c r="I24" i="2"/>
  <c r="H24" i="2"/>
  <c r="G24" i="2"/>
  <c r="F24" i="2"/>
  <c r="E24" i="2"/>
  <c r="D24" i="2"/>
  <c r="N15" i="2"/>
  <c r="M15" i="2"/>
  <c r="L15" i="2"/>
  <c r="K15" i="2"/>
  <c r="J15" i="2"/>
  <c r="I15" i="2"/>
  <c r="H15" i="2"/>
  <c r="G15" i="2"/>
  <c r="F15" i="2"/>
  <c r="E15" i="2"/>
  <c r="E25" i="2" s="1"/>
  <c r="D15" i="2"/>
  <c r="H127" i="2" l="1"/>
  <c r="E160" i="2"/>
  <c r="M160" i="2"/>
  <c r="F25" i="2"/>
  <c r="E234" i="2"/>
  <c r="M25" i="2"/>
  <c r="N61" i="2"/>
  <c r="M234" i="2"/>
  <c r="J93" i="2"/>
  <c r="H160" i="2"/>
  <c r="M268" i="2"/>
  <c r="K305" i="2"/>
  <c r="K339" i="2"/>
  <c r="I25" i="2"/>
  <c r="F234" i="2"/>
  <c r="N234" i="2"/>
  <c r="J25" i="2"/>
  <c r="N25" i="2"/>
  <c r="J61" i="2"/>
  <c r="L127" i="2"/>
  <c r="I160" i="2"/>
  <c r="I234" i="2"/>
  <c r="E268" i="2"/>
  <c r="F61" i="2"/>
  <c r="F93" i="2"/>
  <c r="J234" i="2"/>
  <c r="G305" i="2"/>
  <c r="G339" i="2"/>
  <c r="H25" i="2"/>
  <c r="K61" i="2"/>
  <c r="L61" i="2"/>
  <c r="E127" i="2"/>
  <c r="I127" i="2"/>
  <c r="M127" i="2"/>
  <c r="F127" i="2"/>
  <c r="J127" i="2"/>
  <c r="N127" i="2"/>
  <c r="I200" i="2"/>
  <c r="K25" i="2"/>
  <c r="L25" i="2"/>
  <c r="H93" i="2"/>
  <c r="L93" i="2"/>
  <c r="L200" i="2"/>
  <c r="E200" i="2"/>
  <c r="G234" i="2"/>
  <c r="K234" i="2"/>
  <c r="H234" i="2"/>
  <c r="L234" i="2"/>
  <c r="G61" i="2"/>
  <c r="H61" i="2"/>
  <c r="G93" i="2"/>
  <c r="K93" i="2"/>
  <c r="F160" i="2"/>
  <c r="N160" i="2"/>
  <c r="H200" i="2"/>
  <c r="G25" i="2"/>
  <c r="E61" i="2"/>
  <c r="I61" i="2"/>
  <c r="M61" i="2"/>
  <c r="M200" i="2"/>
  <c r="F268" i="2"/>
  <c r="J268" i="2"/>
  <c r="N268" i="2"/>
  <c r="G160" i="2"/>
  <c r="K160" i="2"/>
  <c r="L160" i="2"/>
  <c r="H339" i="2"/>
  <c r="L339" i="2"/>
  <c r="F200" i="2"/>
  <c r="J200" i="2"/>
  <c r="N200" i="2"/>
  <c r="K200" i="2"/>
  <c r="H305" i="2"/>
  <c r="L305" i="2"/>
  <c r="E93" i="2"/>
  <c r="I93" i="2"/>
  <c r="M93" i="2"/>
  <c r="G127" i="2"/>
  <c r="K127" i="2"/>
  <c r="G200" i="2"/>
  <c r="G268" i="2"/>
  <c r="K268" i="2"/>
  <c r="E305" i="2"/>
  <c r="I305" i="2"/>
  <c r="M305" i="2"/>
  <c r="E339" i="2"/>
  <c r="I339" i="2"/>
  <c r="M339" i="2"/>
  <c r="H268" i="2"/>
  <c r="L268" i="2"/>
  <c r="F305" i="2"/>
  <c r="J305" i="2"/>
  <c r="N305" i="2"/>
  <c r="F339" i="2"/>
  <c r="J339" i="2"/>
  <c r="N339" i="2"/>
  <c r="N84" i="2" l="1"/>
  <c r="G340" i="2"/>
  <c r="G341" i="2" s="1"/>
  <c r="K340" i="2"/>
  <c r="K341" i="2" s="1"/>
  <c r="F340" i="2"/>
  <c r="F341" i="2" s="1"/>
  <c r="E340" i="2"/>
  <c r="E341" i="2" s="1"/>
  <c r="L340" i="2"/>
  <c r="L341" i="2" s="1"/>
  <c r="H340" i="2"/>
  <c r="H341" i="2" s="1"/>
  <c r="J340" i="2"/>
  <c r="J341" i="2" s="1"/>
  <c r="M340" i="2"/>
  <c r="M341" i="2" s="1"/>
  <c r="I340" i="2"/>
  <c r="I341" i="2" s="1"/>
  <c r="N93" i="2" l="1"/>
  <c r="N340" i="2" s="1"/>
  <c r="N341" i="2" s="1"/>
</calcChain>
</file>

<file path=xl/sharedStrings.xml><?xml version="1.0" encoding="utf-8"?>
<sst xmlns="http://schemas.openxmlformats.org/spreadsheetml/2006/main" count="462" uniqueCount="131">
  <si>
    <t>Примерное меню и пищевая ценность приготовляемых блюд</t>
  </si>
  <si>
    <t>Рацион: 7-11</t>
  </si>
  <si>
    <t>День:</t>
  </si>
  <si>
    <t>понедельник</t>
  </si>
  <si>
    <t>Сезон:</t>
  </si>
  <si>
    <t>Неделя:</t>
  </si>
  <si>
    <t>1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</si>
  <si>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</si>
  <si>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</si>
  <si>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</si>
  <si>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</si>
  <si>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</si>
  <si>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</si>
  <si>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</si>
  <si>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</si>
  <si>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</si>
  <si>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</si>
  <si>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</si>
  <si>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</si>
  <si>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</si>
  <si>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В2</t>
  </si>
  <si>
    <t>С</t>
  </si>
  <si>
    <t>Ca</t>
  </si>
  <si>
    <t>Mg</t>
  </si>
  <si>
    <t>Fe</t>
  </si>
  <si>
    <t>Салат витаминный</t>
  </si>
  <si>
    <t>Тефтели из говядины с рисом</t>
  </si>
  <si>
    <t>80/40</t>
  </si>
  <si>
    <t xml:space="preserve">Каша гречневая рассыпчатая </t>
  </si>
  <si>
    <t>150/5</t>
  </si>
  <si>
    <t xml:space="preserve">Чай с сахаром </t>
  </si>
  <si>
    <t xml:space="preserve">Хлеб пшеничный </t>
  </si>
  <si>
    <t xml:space="preserve">Сыр порционный </t>
  </si>
  <si>
    <t>Обед</t>
  </si>
  <si>
    <t xml:space="preserve">Свекольник со сметаной </t>
  </si>
  <si>
    <t>250/10</t>
  </si>
  <si>
    <t>Котлета мясная</t>
  </si>
  <si>
    <t>Каша пшенная молочная жидкая</t>
  </si>
  <si>
    <t xml:space="preserve">Витаминизированный кисель "Витошка" </t>
  </si>
  <si>
    <t>Хлеб ржаной</t>
  </si>
  <si>
    <t>Фрукты свежие (банан)</t>
  </si>
  <si>
    <t xml:space="preserve">Итого за Обед </t>
  </si>
  <si>
    <t>Итого за Завтрак, Обед</t>
  </si>
  <si>
    <t>вторник</t>
  </si>
  <si>
    <t>Каша молочная "Дружба"</t>
  </si>
  <si>
    <t>180/5</t>
  </si>
  <si>
    <t xml:space="preserve">Чай с лимоном и сахаром </t>
  </si>
  <si>
    <t>Йогурт</t>
  </si>
  <si>
    <t xml:space="preserve">Обед </t>
  </si>
  <si>
    <t>Салат из свеклы с растительным маслом</t>
  </si>
  <si>
    <t xml:space="preserve">Суп картофельный с крупой </t>
  </si>
  <si>
    <t>Плов из курицы</t>
  </si>
  <si>
    <t>Компот из свежих плодов</t>
  </si>
  <si>
    <t>Итого за Обед                                                             725</t>
  </si>
  <si>
    <t>среда</t>
  </si>
  <si>
    <t>Салат из свежих огурцов</t>
  </si>
  <si>
    <t>Каша "Артек" молочная вязкая</t>
  </si>
  <si>
    <t>Какао с молоком</t>
  </si>
  <si>
    <t>Хлеб пшеничный</t>
  </si>
  <si>
    <t>Щи из свежей капусты с картофелем</t>
  </si>
  <si>
    <t>Макаронные изделия отварные</t>
  </si>
  <si>
    <t>150/4</t>
  </si>
  <si>
    <t>Гуляш</t>
  </si>
  <si>
    <t>60/40</t>
  </si>
  <si>
    <t>Компот из смеси сухофруктов</t>
  </si>
  <si>
    <t>Итого за Обед                                                               739</t>
  </si>
  <si>
    <t>четверг</t>
  </si>
  <si>
    <t>Салат из свежих огурцов и помидоров</t>
  </si>
  <si>
    <t>Шанежка наливная</t>
  </si>
  <si>
    <t>Каша ячневая молочная вязкая</t>
  </si>
  <si>
    <t>Кофейный напиток</t>
  </si>
  <si>
    <t xml:space="preserve">Хлеб пшеничный  </t>
  </si>
  <si>
    <t>Масло сливочное</t>
  </si>
  <si>
    <t>Салат из белокочанной капусты капусты</t>
  </si>
  <si>
    <t xml:space="preserve">Борщ с капустой и картофелем со сметаной </t>
  </si>
  <si>
    <t>520(3)</t>
  </si>
  <si>
    <t>Картофельное пюре</t>
  </si>
  <si>
    <t>Кисель из концентрта на плодовых или ягодных экстрактах</t>
  </si>
  <si>
    <t>Итого за Обед                                                              785</t>
  </si>
  <si>
    <t>пятница</t>
  </si>
  <si>
    <t xml:space="preserve">Каша рисовая молочная вязкая </t>
  </si>
  <si>
    <t>Котлеты  рубленые из птицы</t>
  </si>
  <si>
    <t>Фрукты свежие (мандарин)</t>
  </si>
  <si>
    <t>Салат школьный</t>
  </si>
  <si>
    <t>0,03</t>
  </si>
  <si>
    <t>2,64</t>
  </si>
  <si>
    <t>0,57</t>
  </si>
  <si>
    <t>Суп картофельный с бобовыми</t>
  </si>
  <si>
    <t>Жаркое по-домашнему</t>
  </si>
  <si>
    <t>Сок фруктовый</t>
  </si>
  <si>
    <t>Итого за Обед                                                              720</t>
  </si>
  <si>
    <t>2</t>
  </si>
  <si>
    <t>Какао с молоко</t>
  </si>
  <si>
    <t>Рассольник ленинградский</t>
  </si>
  <si>
    <t>Каша гречневая рассыпчатая</t>
  </si>
  <si>
    <t>Напиток из плодов шиповника</t>
  </si>
  <si>
    <t>Итого за Обед                                                              820</t>
  </si>
  <si>
    <t xml:space="preserve">Салат из свежих помидоров </t>
  </si>
  <si>
    <t>Макаронные изделия с тертым сыром</t>
  </si>
  <si>
    <t>150/22/8</t>
  </si>
  <si>
    <t>Чай с молоком и сахаром</t>
  </si>
  <si>
    <t>Итого за Обед                                                            780</t>
  </si>
  <si>
    <t>Каша молочная Дружба</t>
  </si>
  <si>
    <t>Масло сливочное порционное</t>
  </si>
  <si>
    <t xml:space="preserve">Салат из белокачанной капусты </t>
  </si>
  <si>
    <t>Плов из говядины</t>
  </si>
  <si>
    <t>Итого за Обед                                                              725</t>
  </si>
  <si>
    <t>Фрукты свежие (яблоко)</t>
  </si>
  <si>
    <t>Суп картофельный с макаронными изделиями</t>
  </si>
  <si>
    <t>Гречневая каша рассыпчатая</t>
  </si>
  <si>
    <t>Итого за Обед                                                              795</t>
  </si>
  <si>
    <t>Фрукты свежие (груша)</t>
  </si>
  <si>
    <t>Рагу из овощей</t>
  </si>
  <si>
    <t>Инстантный витаминизированнный напиток</t>
  </si>
  <si>
    <t>Итого за Обед                                                               785</t>
  </si>
  <si>
    <t>Итого за период</t>
  </si>
  <si>
    <t>Итого за среднесуточный показатель за 10 дней</t>
  </si>
  <si>
    <t>*витаминизация третьих блюд проводиться специальными витаминно-минеральными премиксами.</t>
  </si>
  <si>
    <t>Витаминизация третьих блюд осуществляется в соответствии с указаниями по применению премиксов.</t>
  </si>
  <si>
    <t xml:space="preserve"> Завтрак</t>
  </si>
  <si>
    <t>Итого за Завтрак</t>
  </si>
  <si>
    <t>Завтрак</t>
  </si>
  <si>
    <t xml:space="preserve">Итого за Завтрак </t>
  </si>
  <si>
    <t>Фрукты свежие яблоки)</t>
  </si>
  <si>
    <t>Примерное 10-дневное меню                                                            для детей с 7 до 11 лет по сборнику технологических карт, рецептур блюд и кулинарных изделий для школьного питания 2018 года ООО "Партнер", г.Уфа</t>
  </si>
  <si>
    <t xml:space="preserve">Утверждаю                                          Директор________________  _______________________                                           </t>
  </si>
  <si>
    <t xml:space="preserve">Рыба припущенная </t>
  </si>
  <si>
    <t>Филе грудки, припущенное с овощами</t>
  </si>
  <si>
    <t>Фрукт (яблоко)</t>
  </si>
  <si>
    <t>Рыба, тушенная в томате с овощами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</si>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</sst>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8"/>
      <name val="Arial"/>
      <family val="2"/>
    </font>
    <font>
      <u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theme="4" tint="-0.499984740745262"/>
      <name val="Arial"/>
      <family val="2"/>
      <charset val="204"/>
    </font>
    <font>
      <b/>
      <u/>
      <sz val="8"/>
      <name val="Arial"/>
      <family val="2"/>
      <charset val="204"/>
    </font>
    <font>
      <sz val="8"/>
      <color theme="4" tint="-0.499984740745262"/>
      <name val="Arial"/>
      <family val="2"/>
      <charset val="204"/>
    </font>
    <font>
      <sz val="14"/>
      <name val="Arial"/>
      <family val="2"/>
      <charset val="204"/>
    </font>
    <font>
      <sz val="2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0" fillId="0" borderId="0" xfId="0" applyNumberFormat="1" applyAlignment="1"/>
    <xf numFmtId="0" fontId="3" fillId="0" borderId="0" xfId="0" applyFont="1"/>
    <xf numFmtId="0" fontId="3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1" fontId="0" fillId="0" borderId="11" xfId="0" applyNumberFormat="1" applyFont="1" applyBorder="1" applyAlignment="1">
      <alignment horizontal="center"/>
    </xf>
    <xf numFmtId="0" fontId="3" fillId="0" borderId="5" xfId="0" applyFont="1" applyBorder="1" applyAlignment="1"/>
    <xf numFmtId="0" fontId="3" fillId="0" borderId="6" xfId="0" applyFont="1" applyBorder="1" applyAlignment="1"/>
    <xf numFmtId="2" fontId="3" fillId="0" borderId="11" xfId="0" applyNumberFormat="1" applyFont="1" applyBorder="1" applyAlignment="1">
      <alignment horizontal="center" vertical="top"/>
    </xf>
    <xf numFmtId="1" fontId="3" fillId="0" borderId="11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3" fillId="0" borderId="0" xfId="0" applyFont="1" applyBorder="1" applyAlignment="1"/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/>
    <xf numFmtId="2" fontId="0" fillId="0" borderId="0" xfId="0" applyNumberFormat="1" applyFont="1" applyBorder="1" applyAlignment="1">
      <alignment horizontal="center" vertical="top"/>
    </xf>
    <xf numFmtId="2" fontId="0" fillId="0" borderId="0" xfId="0" applyNumberFormat="1" applyFont="1" applyFill="1" applyBorder="1" applyAlignment="1">
      <alignment horizontal="center" vertical="top"/>
    </xf>
    <xf numFmtId="0" fontId="3" fillId="0" borderId="0" xfId="0" applyNumberFormat="1" applyFont="1" applyAlignment="1">
      <alignment horizontal="left"/>
    </xf>
    <xf numFmtId="1" fontId="3" fillId="0" borderId="7" xfId="0" applyNumberFormat="1" applyFont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" fontId="3" fillId="0" borderId="7" xfId="0" applyNumberFormat="1" applyFont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2" fontId="4" fillId="0" borderId="0" xfId="0" applyNumberFormat="1" applyFont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top"/>
    </xf>
    <xf numFmtId="2" fontId="3" fillId="0" borderId="0" xfId="0" applyNumberFormat="1" applyFont="1" applyBorder="1" applyAlignment="1">
      <alignment horizontal="center" vertical="top"/>
    </xf>
    <xf numFmtId="2" fontId="3" fillId="0" borderId="0" xfId="0" applyNumberFormat="1" applyFont="1" applyFill="1" applyBorder="1" applyAlignment="1">
      <alignment horizontal="center" vertical="top"/>
    </xf>
    <xf numFmtId="0" fontId="0" fillId="0" borderId="0" xfId="0" applyNumberFormat="1" applyBorder="1" applyAlignment="1">
      <alignment vertical="top" wrapText="1"/>
    </xf>
    <xf numFmtId="0" fontId="0" fillId="0" borderId="0" xfId="0" applyNumberFormat="1" applyFont="1" applyBorder="1" applyAlignment="1">
      <alignment horizontal="center" vertical="top"/>
    </xf>
    <xf numFmtId="0" fontId="3" fillId="0" borderId="7" xfId="0" applyFont="1" applyBorder="1" applyAlignment="1"/>
    <xf numFmtId="0" fontId="6" fillId="0" borderId="0" xfId="0" applyFont="1" applyBorder="1" applyAlignment="1"/>
    <xf numFmtId="2" fontId="6" fillId="0" borderId="0" xfId="0" applyNumberFormat="1" applyFont="1" applyBorder="1" applyAlignment="1">
      <alignment horizontal="center" vertical="top"/>
    </xf>
    <xf numFmtId="2" fontId="5" fillId="0" borderId="0" xfId="0" applyNumberFormat="1" applyFont="1" applyFill="1"/>
    <xf numFmtId="0" fontId="0" fillId="0" borderId="0" xfId="0" applyNumberFormat="1" applyAlignment="1">
      <alignment horizontal="right"/>
    </xf>
    <xf numFmtId="0" fontId="0" fillId="0" borderId="11" xfId="0" applyNumberFormat="1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indent="1"/>
    </xf>
    <xf numFmtId="0" fontId="0" fillId="0" borderId="11" xfId="0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0" fontId="4" fillId="0" borderId="11" xfId="0" applyNumberFormat="1" applyFont="1" applyFill="1" applyBorder="1" applyAlignment="1">
      <alignment horizontal="center" vertical="top"/>
    </xf>
    <xf numFmtId="2" fontId="0" fillId="0" borderId="11" xfId="0" applyNumberFormat="1" applyFont="1" applyFill="1" applyBorder="1" applyAlignment="1">
      <alignment horizontal="center" vertical="top"/>
    </xf>
    <xf numFmtId="1" fontId="0" fillId="0" borderId="11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1" fontId="3" fillId="0" borderId="11" xfId="0" applyNumberFormat="1" applyFont="1" applyFill="1" applyBorder="1" applyAlignment="1">
      <alignment horizontal="center" vertical="top"/>
    </xf>
    <xf numFmtId="2" fontId="3" fillId="0" borderId="11" xfId="0" applyNumberFormat="1" applyFont="1" applyFill="1" applyBorder="1" applyAlignment="1">
      <alignment horizontal="center" vertical="top"/>
    </xf>
    <xf numFmtId="0" fontId="0" fillId="0" borderId="11" xfId="0" applyNumberFormat="1" applyFill="1" applyBorder="1" applyAlignment="1">
      <alignment horizontal="center" vertical="top"/>
    </xf>
    <xf numFmtId="1" fontId="3" fillId="0" borderId="11" xfId="0" applyNumberFormat="1" applyFont="1" applyFill="1" applyBorder="1" applyAlignment="1">
      <alignment horizontal="center"/>
    </xf>
    <xf numFmtId="1" fontId="3" fillId="0" borderId="11" xfId="0" applyNumberFormat="1" applyFont="1" applyFill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3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left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11" xfId="0" applyNumberFormat="1" applyFill="1" applyBorder="1" applyAlignment="1">
      <alignment horizontal="center" vertical="center" wrapText="1"/>
    </xf>
    <xf numFmtId="1" fontId="0" fillId="0" borderId="11" xfId="0" applyNumberFormat="1" applyFont="1" applyFill="1" applyBorder="1" applyAlignment="1">
      <alignment horizontal="center"/>
    </xf>
    <xf numFmtId="0" fontId="4" fillId="0" borderId="11" xfId="0" applyNumberFormat="1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 vertical="top"/>
    </xf>
    <xf numFmtId="1" fontId="4" fillId="0" borderId="11" xfId="0" applyNumberFormat="1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2" fontId="0" fillId="0" borderId="11" xfId="0" applyNumberFormat="1" applyFill="1" applyBorder="1" applyAlignment="1">
      <alignment horizontal="center" vertical="top"/>
    </xf>
    <xf numFmtId="1" fontId="4" fillId="0" borderId="11" xfId="0" applyNumberFormat="1" applyFont="1" applyFill="1" applyBorder="1" applyAlignment="1">
      <alignment horizontal="center" vertical="top"/>
    </xf>
    <xf numFmtId="0" fontId="0" fillId="0" borderId="0" xfId="0" applyNumberForma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/>
    <xf numFmtId="0" fontId="4" fillId="0" borderId="0" xfId="0" applyFont="1" applyFill="1"/>
    <xf numFmtId="0" fontId="4" fillId="0" borderId="11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11" xfId="0" applyNumberFormat="1" applyFill="1" applyBorder="1" applyAlignment="1">
      <alignment horizontal="center"/>
    </xf>
    <xf numFmtId="0" fontId="3" fillId="0" borderId="0" xfId="0" applyFont="1" applyFill="1" applyBorder="1" applyAlignment="1"/>
    <xf numFmtId="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/>
    <xf numFmtId="0" fontId="0" fillId="0" borderId="0" xfId="0" applyNumberFormat="1" applyFill="1" applyAlignment="1"/>
    <xf numFmtId="1" fontId="3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2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/>
    <xf numFmtId="0" fontId="3" fillId="0" borderId="12" xfId="0" applyFont="1" applyFill="1" applyBorder="1" applyAlignment="1"/>
    <xf numFmtId="0" fontId="6" fillId="0" borderId="0" xfId="0" applyFont="1" applyFill="1" applyBorder="1" applyAlignment="1"/>
    <xf numFmtId="2" fontId="6" fillId="0" borderId="0" xfId="0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7" fillId="0" borderId="0" xfId="0" applyFont="1" applyFill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5" xfId="0" applyNumberFormat="1" applyFill="1" applyBorder="1" applyAlignment="1">
      <alignment vertical="top" wrapText="1"/>
    </xf>
    <xf numFmtId="0" fontId="0" fillId="0" borderId="7" xfId="0" applyNumberFormat="1" applyFill="1" applyBorder="1" applyAlignment="1">
      <alignment vertical="top" wrapText="1"/>
    </xf>
    <xf numFmtId="0" fontId="0" fillId="0" borderId="5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5" xfId="0" applyFill="1" applyBorder="1" applyAlignment="1"/>
    <xf numFmtId="0" fontId="0" fillId="0" borderId="7" xfId="0" applyFill="1" applyBorder="1" applyAlignment="1"/>
    <xf numFmtId="0" fontId="3" fillId="0" borderId="5" xfId="0" applyFont="1" applyFill="1" applyBorder="1" applyAlignment="1">
      <alignment indent="1"/>
    </xf>
    <xf numFmtId="0" fontId="3" fillId="0" borderId="6" xfId="0" applyFont="1" applyFill="1" applyBorder="1" applyAlignment="1">
      <alignment indent="1"/>
    </xf>
    <xf numFmtId="0" fontId="3" fillId="0" borderId="7" xfId="0" applyFont="1" applyFill="1" applyBorder="1" applyAlignment="1">
      <alignment indent="1"/>
    </xf>
    <xf numFmtId="0" fontId="4" fillId="0" borderId="5" xfId="0" applyFont="1" applyFill="1" applyBorder="1" applyAlignment="1"/>
    <xf numFmtId="0" fontId="4" fillId="0" borderId="7" xfId="0" applyFont="1" applyFill="1" applyBorder="1" applyAlignment="1"/>
    <xf numFmtId="0" fontId="3" fillId="0" borderId="5" xfId="0" applyFont="1" applyFill="1" applyBorder="1" applyAlignment="1"/>
    <xf numFmtId="0" fontId="0" fillId="0" borderId="6" xfId="0" applyBorder="1" applyAlignment="1"/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>
      <alignment horizontal="center"/>
    </xf>
    <xf numFmtId="1" fontId="0" fillId="0" borderId="7" xfId="0" applyNumberFormat="1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vertical="top" wrapText="1"/>
    </xf>
    <xf numFmtId="0" fontId="0" fillId="0" borderId="7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wrapText="1"/>
    </xf>
    <xf numFmtId="0" fontId="3" fillId="0" borderId="1" xfId="0" applyNumberFormat="1" applyFont="1" applyFill="1" applyBorder="1" applyAlignment="1">
      <alignment horizontal="right"/>
    </xf>
    <xf numFmtId="16" fontId="3" fillId="0" borderId="1" xfId="0" applyNumberFormat="1" applyFont="1" applyFill="1" applyBorder="1"/>
    <xf numFmtId="0" fontId="3" fillId="0" borderId="1" xfId="0" applyFont="1" applyFill="1" applyBorder="1"/>
    <xf numFmtId="0" fontId="4" fillId="0" borderId="5" xfId="0" applyNumberFormat="1" applyFont="1" applyFill="1" applyBorder="1" applyAlignment="1">
      <alignment vertical="top" wrapText="1"/>
    </xf>
    <xf numFmtId="0" fontId="4" fillId="0" borderId="7" xfId="0" applyNumberFormat="1" applyFont="1" applyFill="1" applyBorder="1" applyAlignment="1">
      <alignment vertical="top" wrapText="1"/>
    </xf>
    <xf numFmtId="0" fontId="2" fillId="0" borderId="0" xfId="0" applyNumberFormat="1" applyFont="1" applyFill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0" fontId="4" fillId="0" borderId="6" xfId="0" applyFont="1" applyFill="1" applyBorder="1" applyAlignment="1"/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wrapText="1"/>
    </xf>
    <xf numFmtId="0" fontId="3" fillId="0" borderId="1" xfId="0" applyNumberFormat="1" applyFont="1" applyBorder="1" applyAlignment="1">
      <alignment horizontal="right"/>
    </xf>
    <xf numFmtId="16" fontId="3" fillId="0" borderId="1" xfId="0" applyNumberFormat="1" applyFont="1" applyBorder="1"/>
    <xf numFmtId="0" fontId="3" fillId="0" borderId="1" xfId="0" applyFont="1" applyBorder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0" fillId="0" borderId="0" xfId="0" applyNumberFormat="1" applyAlignment="1">
      <alignment wrapText="1"/>
    </xf>
    <xf numFmtId="2" fontId="0" fillId="0" borderId="5" xfId="0" applyNumberFormat="1" applyFill="1" applyBorder="1" applyAlignment="1">
      <alignment vertical="top" wrapText="1"/>
    </xf>
    <xf numFmtId="2" fontId="0" fillId="0" borderId="7" xfId="0" applyNumberFormat="1" applyFill="1" applyBorder="1" applyAlignment="1">
      <alignment vertical="top" wrapText="1"/>
    </xf>
    <xf numFmtId="0" fontId="4" fillId="0" borderId="5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0" fillId="0" borderId="5" xfId="0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1" fontId="0" fillId="0" borderId="5" xfId="0" applyNumberFormat="1" applyFont="1" applyBorder="1" applyAlignment="1">
      <alignment horizontal="center"/>
    </xf>
    <xf numFmtId="1" fontId="0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indent="1"/>
    </xf>
    <xf numFmtId="0" fontId="3" fillId="0" borderId="6" xfId="0" applyFont="1" applyBorder="1" applyAlignment="1">
      <alignment indent="1"/>
    </xf>
    <xf numFmtId="0" fontId="3" fillId="0" borderId="7" xfId="0" applyFont="1" applyBorder="1" applyAlignment="1">
      <alignment inden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0" fillId="0" borderId="5" xfId="0" applyNumberFormat="1" applyFill="1" applyBorder="1" applyAlignment="1">
      <alignment horizontal="left" vertical="top" wrapText="1"/>
    </xf>
    <xf numFmtId="0" fontId="0" fillId="0" borderId="7" xfId="0" applyNumberFormat="1" applyFill="1" applyBorder="1" applyAlignment="1">
      <alignment horizontal="left" vertical="top" wrapText="1"/>
    </xf>
    <xf numFmtId="0" fontId="0" fillId="0" borderId="7" xfId="0" applyBorder="1" applyAlignment="1"/>
    <xf numFmtId="0" fontId="0" fillId="0" borderId="5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horizontal="left" vertical="top" wrapText="1"/>
    </xf>
    <xf numFmtId="1" fontId="3" fillId="0" borderId="6" xfId="0" applyNumberFormat="1" applyFont="1" applyFill="1" applyBorder="1" applyAlignment="1">
      <alignment horizontal="left"/>
    </xf>
    <xf numFmtId="1" fontId="3" fillId="0" borderId="7" xfId="0" applyNumberFormat="1" applyFont="1" applyFill="1" applyBorder="1" applyAlignment="1">
      <alignment horizontal="left"/>
    </xf>
    <xf numFmtId="0" fontId="0" fillId="0" borderId="6" xfId="0" applyFill="1" applyBorder="1" applyAlignment="1"/>
    <xf numFmtId="0" fontId="0" fillId="0" borderId="0" xfId="0" applyNumberForma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W355"/>
  <sheetViews>
    <sheetView tabSelected="1" view="pageBreakPreview" zoomScale="110" zoomScaleNormal="130" zoomScaleSheetLayoutView="110" workbookViewId="0">
      <selection activeCell="C349" sqref="C349"/>
    </sheetView>
  </sheetViews>
  <sheetFormatPr defaultColWidth="10.6640625" defaultRowHeight="11.25" x14ac:dyDescent="0.2"/>
  <cols>
    <col min="1" max="1" width="9.83203125" customWidth="1"/>
    <col min="2" max="2" width="16.6640625" customWidth="1"/>
    <col min="3" max="3" width="17.5" customWidth="1"/>
    <col min="4" max="4" width="11.83203125" customWidth="1"/>
    <col min="5" max="5" width="7.6640625" customWidth="1"/>
    <col min="6" max="6" width="7.1640625" customWidth="1"/>
    <col min="7" max="8" width="10.1640625" customWidth="1"/>
    <col min="9" max="9" width="7.33203125" customWidth="1"/>
    <col min="10" max="10" width="7.5" customWidth="1"/>
    <col min="11" max="11" width="7" customWidth="1"/>
    <col min="12" max="13" width="9" customWidth="1"/>
    <col min="14" max="14" width="7.1640625" customWidth="1"/>
    <col min="15" max="15" width="10.6640625" customWidth="1"/>
  </cols>
  <sheetData>
    <row r="1" spans="1:14" ht="11.25" customHeight="1" x14ac:dyDescent="0.2">
      <c r="A1" s="1"/>
      <c r="K1" s="2"/>
      <c r="L1" s="2"/>
      <c r="M1" s="2"/>
      <c r="N1" s="2"/>
    </row>
    <row r="2" spans="1:14" ht="15.75" customHeight="1" x14ac:dyDescent="0.25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14" ht="11.25" customHeight="1" x14ac:dyDescent="0.2">
      <c r="A3" s="3" t="s">
        <v>1</v>
      </c>
      <c r="E3" s="4" t="s">
        <v>2</v>
      </c>
      <c r="F3" s="178" t="s">
        <v>3</v>
      </c>
      <c r="G3" s="178"/>
      <c r="H3" s="178"/>
      <c r="I3" s="143" t="s">
        <v>4</v>
      </c>
      <c r="J3" s="143"/>
      <c r="K3" s="144"/>
      <c r="L3" s="144"/>
      <c r="M3" s="144"/>
      <c r="N3" s="144"/>
    </row>
    <row r="4" spans="1:14" ht="11.25" customHeight="1" x14ac:dyDescent="0.2">
      <c r="D4" s="138" t="s">
        <v>5</v>
      </c>
      <c r="E4" s="138"/>
      <c r="F4" s="5" t="s">
        <v>6</v>
      </c>
      <c r="I4" s="138" t="s">
        <v>7</v>
      </c>
      <c r="J4" s="138"/>
      <c r="K4" s="139" t="s">
        <v>8</v>
      </c>
      <c r="L4" s="140"/>
      <c r="M4" s="140"/>
      <c r="N4" s="140"/>
    </row>
    <row r="5" spans="1:14" ht="11.25" customHeight="1" x14ac:dyDescent="0.2">
      <c r="A5" s="159" t="s">
        <v>9</v>
      </c>
      <c r="B5" s="161" t="s">
        <v>10</v>
      </c>
      <c r="C5" s="162"/>
      <c r="D5" s="159" t="s">
        <v>11</v>
      </c>
      <c r="E5" s="165" t="s">
        <v>12</v>
      </c>
      <c r="F5" s="166"/>
      <c r="G5" s="167"/>
      <c r="H5" s="159" t="s">
        <v>13</v>
      </c>
      <c r="I5" s="165" t="s">
        <v>14</v>
      </c>
      <c r="J5" s="166"/>
      <c r="K5" s="167"/>
      <c r="L5" s="165" t="s">
        <v>15</v>
      </c>
      <c r="M5" s="166"/>
      <c r="N5" s="167"/>
    </row>
    <row r="6" spans="1:14" ht="34.15" customHeight="1" x14ac:dyDescent="0.2">
      <c r="A6" s="160"/>
      <c r="B6" s="163"/>
      <c r="C6" s="164"/>
      <c r="D6" s="160"/>
      <c r="E6" s="6" t="s">
        <v>16</v>
      </c>
      <c r="F6" s="7" t="s">
        <v>17</v>
      </c>
      <c r="G6" s="6" t="s">
        <v>18</v>
      </c>
      <c r="H6" s="160"/>
      <c r="I6" s="6" t="s">
        <v>19</v>
      </c>
      <c r="J6" s="7" t="s">
        <v>20</v>
      </c>
      <c r="K6" s="7" t="s">
        <v>21</v>
      </c>
      <c r="L6" s="6" t="s">
        <v>22</v>
      </c>
      <c r="M6" s="6" t="s">
        <v>23</v>
      </c>
      <c r="N6" s="6" t="s">
        <v>24</v>
      </c>
    </row>
    <row r="7" spans="1:14" ht="11.25" customHeight="1" x14ac:dyDescent="0.2">
      <c r="A7" s="8">
        <v>1</v>
      </c>
      <c r="B7" s="154">
        <v>2</v>
      </c>
      <c r="C7" s="155"/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11</v>
      </c>
      <c r="L7" s="8">
        <v>12</v>
      </c>
      <c r="M7" s="8">
        <v>14</v>
      </c>
      <c r="N7" s="8">
        <v>15</v>
      </c>
    </row>
    <row r="8" spans="1:14" ht="11.25" customHeight="1" x14ac:dyDescent="0.2">
      <c r="A8" s="156" t="s">
        <v>119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8"/>
    </row>
    <row r="9" spans="1:14" ht="11.25" customHeight="1" x14ac:dyDescent="0.2">
      <c r="A9" s="35">
        <v>21</v>
      </c>
      <c r="B9" s="99" t="s">
        <v>25</v>
      </c>
      <c r="C9" s="100"/>
      <c r="D9" s="36">
        <v>80</v>
      </c>
      <c r="E9" s="37">
        <v>1.3</v>
      </c>
      <c r="F9" s="37">
        <v>3.6</v>
      </c>
      <c r="G9" s="37">
        <v>8.9</v>
      </c>
      <c r="H9" s="37">
        <v>72</v>
      </c>
      <c r="I9" s="38">
        <v>0.02</v>
      </c>
      <c r="J9" s="38">
        <v>0.03</v>
      </c>
      <c r="K9" s="38">
        <v>11.4</v>
      </c>
      <c r="L9" s="38">
        <v>30.82</v>
      </c>
      <c r="M9" s="38">
        <v>15.74</v>
      </c>
      <c r="N9" s="38">
        <v>0.77</v>
      </c>
    </row>
    <row r="10" spans="1:14" ht="11.25" customHeight="1" x14ac:dyDescent="0.2">
      <c r="A10" s="35">
        <v>462</v>
      </c>
      <c r="B10" s="94" t="s">
        <v>26</v>
      </c>
      <c r="C10" s="177"/>
      <c r="D10" s="39" t="s">
        <v>27</v>
      </c>
      <c r="E10" s="40">
        <v>9.1999999999999993</v>
      </c>
      <c r="F10" s="40">
        <v>13</v>
      </c>
      <c r="G10" s="40">
        <v>10.7</v>
      </c>
      <c r="H10" s="40">
        <v>197</v>
      </c>
      <c r="I10" s="40">
        <v>0.03</v>
      </c>
      <c r="J10" s="40">
        <v>0.05</v>
      </c>
      <c r="K10" s="40">
        <v>0.47</v>
      </c>
      <c r="L10" s="40">
        <v>11.82</v>
      </c>
      <c r="M10" s="40">
        <v>17.72</v>
      </c>
      <c r="N10" s="40">
        <v>0.76</v>
      </c>
    </row>
    <row r="11" spans="1:14" ht="11.25" customHeight="1" x14ac:dyDescent="0.2">
      <c r="A11" s="35">
        <v>297</v>
      </c>
      <c r="B11" s="90" t="s">
        <v>28</v>
      </c>
      <c r="C11" s="91"/>
      <c r="D11" s="41" t="s">
        <v>29</v>
      </c>
      <c r="E11" s="42">
        <v>8.67</v>
      </c>
      <c r="F11" s="42">
        <v>5.67</v>
      </c>
      <c r="G11" s="42">
        <v>37.840000000000003</v>
      </c>
      <c r="H11" s="42">
        <v>240</v>
      </c>
      <c r="I11" s="42">
        <v>0.26</v>
      </c>
      <c r="J11" s="42">
        <v>0.14000000000000001</v>
      </c>
      <c r="K11" s="42">
        <v>0</v>
      </c>
      <c r="L11" s="42">
        <v>14.07</v>
      </c>
      <c r="M11" s="42">
        <v>132.94999999999999</v>
      </c>
      <c r="N11" s="42">
        <v>4.5599999999999996</v>
      </c>
    </row>
    <row r="12" spans="1:14" ht="11.25" customHeight="1" x14ac:dyDescent="0.2">
      <c r="A12" s="35">
        <v>685</v>
      </c>
      <c r="B12" s="108" t="s">
        <v>30</v>
      </c>
      <c r="C12" s="109"/>
      <c r="D12" s="43">
        <v>200</v>
      </c>
      <c r="E12" s="42">
        <v>0.1</v>
      </c>
      <c r="F12" s="42">
        <v>0</v>
      </c>
      <c r="G12" s="42">
        <v>9.1</v>
      </c>
      <c r="H12" s="42">
        <v>35</v>
      </c>
      <c r="I12" s="42">
        <v>0</v>
      </c>
      <c r="J12" s="42">
        <v>0</v>
      </c>
      <c r="K12" s="42">
        <v>0</v>
      </c>
      <c r="L12" s="42">
        <v>0.26</v>
      </c>
      <c r="M12" s="42">
        <v>0</v>
      </c>
      <c r="N12" s="42">
        <v>0.03</v>
      </c>
    </row>
    <row r="13" spans="1:14" ht="11.25" customHeight="1" x14ac:dyDescent="0.2">
      <c r="A13" s="35">
        <v>147</v>
      </c>
      <c r="B13" s="90" t="s">
        <v>31</v>
      </c>
      <c r="C13" s="91"/>
      <c r="D13" s="43">
        <v>50</v>
      </c>
      <c r="E13" s="42">
        <v>3.07</v>
      </c>
      <c r="F13" s="42">
        <v>1</v>
      </c>
      <c r="G13" s="42">
        <v>20.93</v>
      </c>
      <c r="H13" s="42">
        <v>107.2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</row>
    <row r="14" spans="1:14" ht="11.25" customHeight="1" x14ac:dyDescent="0.2">
      <c r="A14" s="35">
        <v>21</v>
      </c>
      <c r="B14" s="108" t="s">
        <v>32</v>
      </c>
      <c r="C14" s="109"/>
      <c r="D14" s="43">
        <v>12</v>
      </c>
      <c r="E14" s="42">
        <v>3.6</v>
      </c>
      <c r="F14" s="42">
        <v>1.2</v>
      </c>
      <c r="G14" s="42">
        <v>2.4</v>
      </c>
      <c r="H14" s="42">
        <v>49</v>
      </c>
      <c r="I14" s="42">
        <v>0.02</v>
      </c>
      <c r="J14" s="42">
        <v>0</v>
      </c>
      <c r="K14" s="42">
        <v>0.13</v>
      </c>
      <c r="L14" s="42">
        <v>109.82</v>
      </c>
      <c r="M14" s="42">
        <v>0</v>
      </c>
      <c r="N14" s="42">
        <v>0.05</v>
      </c>
    </row>
    <row r="15" spans="1:14" ht="11.25" customHeight="1" x14ac:dyDescent="0.2">
      <c r="A15" s="101" t="s">
        <v>120</v>
      </c>
      <c r="B15" s="102"/>
      <c r="C15" s="45"/>
      <c r="D15" s="46">
        <f>D9+50+20+155+D12+D13+D14</f>
        <v>567</v>
      </c>
      <c r="E15" s="47">
        <f>SUM(E9:E14)</f>
        <v>25.940000000000005</v>
      </c>
      <c r="F15" s="47">
        <f t="shared" ref="F15:N15" si="0">SUM(F9:F14)</f>
        <v>24.470000000000002</v>
      </c>
      <c r="G15" s="47">
        <f t="shared" si="0"/>
        <v>89.87</v>
      </c>
      <c r="H15" s="47">
        <f t="shared" si="0"/>
        <v>700.2</v>
      </c>
      <c r="I15" s="47">
        <f t="shared" si="0"/>
        <v>0.33</v>
      </c>
      <c r="J15" s="47">
        <f t="shared" si="0"/>
        <v>0.22000000000000003</v>
      </c>
      <c r="K15" s="47">
        <f t="shared" si="0"/>
        <v>12.000000000000002</v>
      </c>
      <c r="L15" s="47">
        <f t="shared" si="0"/>
        <v>166.79</v>
      </c>
      <c r="M15" s="47">
        <f t="shared" si="0"/>
        <v>166.41</v>
      </c>
      <c r="N15" s="47">
        <f t="shared" si="0"/>
        <v>6.17</v>
      </c>
    </row>
    <row r="16" spans="1:14" ht="11.25" customHeight="1" x14ac:dyDescent="0.2">
      <c r="A16" s="96" t="s">
        <v>33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8"/>
    </row>
    <row r="17" spans="1:14" ht="11.25" customHeight="1" x14ac:dyDescent="0.2">
      <c r="A17" s="35">
        <v>34</v>
      </c>
      <c r="B17" s="108" t="s">
        <v>34</v>
      </c>
      <c r="C17" s="109"/>
      <c r="D17" s="48" t="s">
        <v>35</v>
      </c>
      <c r="E17" s="42">
        <v>2</v>
      </c>
      <c r="F17" s="42">
        <v>5.0999999999999996</v>
      </c>
      <c r="G17" s="42">
        <v>13.7</v>
      </c>
      <c r="H17" s="42">
        <v>108</v>
      </c>
      <c r="I17" s="42">
        <v>0.05</v>
      </c>
      <c r="J17" s="42">
        <v>0.05</v>
      </c>
      <c r="K17" s="42">
        <v>4.84</v>
      </c>
      <c r="L17" s="42">
        <v>28.27</v>
      </c>
      <c r="M17" s="42">
        <v>24.9</v>
      </c>
      <c r="N17" s="42">
        <v>1.21</v>
      </c>
    </row>
    <row r="18" spans="1:14" ht="11.25" customHeight="1" x14ac:dyDescent="0.2">
      <c r="A18" s="35">
        <v>164</v>
      </c>
      <c r="B18" s="90" t="s">
        <v>36</v>
      </c>
      <c r="C18" s="91"/>
      <c r="D18" s="48">
        <v>90</v>
      </c>
      <c r="E18" s="42">
        <v>11.9</v>
      </c>
      <c r="F18" s="42">
        <v>7.9</v>
      </c>
      <c r="G18" s="42">
        <v>12.2</v>
      </c>
      <c r="H18" s="42">
        <v>170</v>
      </c>
      <c r="I18" s="42">
        <v>0.05</v>
      </c>
      <c r="J18" s="42">
        <v>0.1</v>
      </c>
      <c r="K18" s="42">
        <v>0.02</v>
      </c>
      <c r="L18" s="42">
        <v>29.44</v>
      </c>
      <c r="M18" s="42">
        <v>22.92</v>
      </c>
      <c r="N18" s="42">
        <v>1.1100000000000001</v>
      </c>
    </row>
    <row r="19" spans="1:14" ht="11.25" customHeight="1" x14ac:dyDescent="0.2">
      <c r="A19" s="35">
        <v>297</v>
      </c>
      <c r="B19" s="145" t="s">
        <v>37</v>
      </c>
      <c r="C19" s="146"/>
      <c r="D19" s="41" t="s">
        <v>29</v>
      </c>
      <c r="E19" s="42">
        <v>6.5</v>
      </c>
      <c r="F19" s="42">
        <v>8</v>
      </c>
      <c r="G19" s="42">
        <v>30.7</v>
      </c>
      <c r="H19" s="42">
        <v>221</v>
      </c>
      <c r="I19" s="42">
        <v>0.16</v>
      </c>
      <c r="J19" s="42">
        <v>0.14000000000000001</v>
      </c>
      <c r="K19" s="42">
        <v>0.46</v>
      </c>
      <c r="L19" s="42">
        <v>113.44</v>
      </c>
      <c r="M19" s="42">
        <v>39.64</v>
      </c>
      <c r="N19" s="42">
        <v>1.03</v>
      </c>
    </row>
    <row r="20" spans="1:14" ht="11.25" customHeight="1" x14ac:dyDescent="0.2">
      <c r="A20" s="35">
        <v>305</v>
      </c>
      <c r="B20" s="90" t="s">
        <v>38</v>
      </c>
      <c r="C20" s="91"/>
      <c r="D20" s="43">
        <v>200</v>
      </c>
      <c r="E20" s="42">
        <v>0</v>
      </c>
      <c r="F20" s="42">
        <v>0</v>
      </c>
      <c r="G20" s="42">
        <v>23.5</v>
      </c>
      <c r="H20" s="42">
        <v>95</v>
      </c>
      <c r="I20" s="42">
        <v>0.3</v>
      </c>
      <c r="J20" s="42">
        <v>0</v>
      </c>
      <c r="K20" s="42">
        <v>20.100000000000001</v>
      </c>
      <c r="L20" s="42">
        <v>0</v>
      </c>
      <c r="M20" s="42">
        <v>0</v>
      </c>
      <c r="N20" s="42">
        <v>0</v>
      </c>
    </row>
    <row r="21" spans="1:14" ht="11.25" customHeight="1" x14ac:dyDescent="0.2">
      <c r="A21" s="35">
        <v>147</v>
      </c>
      <c r="B21" s="90" t="s">
        <v>31</v>
      </c>
      <c r="C21" s="91"/>
      <c r="D21" s="43">
        <v>40</v>
      </c>
      <c r="E21" s="42">
        <v>2.456</v>
      </c>
      <c r="F21" s="42">
        <v>0.8</v>
      </c>
      <c r="G21" s="42">
        <v>16.744</v>
      </c>
      <c r="H21" s="42">
        <v>85.76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</row>
    <row r="22" spans="1:14" ht="11.25" customHeight="1" x14ac:dyDescent="0.2">
      <c r="A22" s="35">
        <v>26</v>
      </c>
      <c r="B22" s="90" t="s">
        <v>39</v>
      </c>
      <c r="C22" s="91"/>
      <c r="D22" s="43">
        <v>50</v>
      </c>
      <c r="E22" s="42">
        <v>7.78</v>
      </c>
      <c r="F22" s="42">
        <v>2.5499999999999998</v>
      </c>
      <c r="G22" s="42">
        <v>24.45</v>
      </c>
      <c r="H22" s="42">
        <v>145</v>
      </c>
      <c r="I22" s="42">
        <v>4.8000000000000001E-2</v>
      </c>
      <c r="J22" s="42">
        <v>4.8000000000000001E-2</v>
      </c>
      <c r="K22" s="42">
        <v>0</v>
      </c>
      <c r="L22" s="42">
        <v>44.45</v>
      </c>
      <c r="M22" s="42">
        <v>0</v>
      </c>
      <c r="N22" s="42">
        <v>3.5</v>
      </c>
    </row>
    <row r="23" spans="1:14" ht="11.25" customHeight="1" x14ac:dyDescent="0.2">
      <c r="A23" s="35">
        <v>368</v>
      </c>
      <c r="B23" s="170" t="s">
        <v>40</v>
      </c>
      <c r="C23" s="171"/>
      <c r="D23" s="43">
        <v>100</v>
      </c>
      <c r="E23" s="42">
        <v>1.5</v>
      </c>
      <c r="F23" s="42">
        <v>0.5</v>
      </c>
      <c r="G23" s="42">
        <v>21</v>
      </c>
      <c r="H23" s="42">
        <v>95</v>
      </c>
      <c r="I23" s="42">
        <v>0.04</v>
      </c>
      <c r="J23" s="42">
        <v>0.05</v>
      </c>
      <c r="K23" s="42">
        <v>10</v>
      </c>
      <c r="L23" s="42">
        <v>8</v>
      </c>
      <c r="M23" s="42">
        <v>42</v>
      </c>
      <c r="N23" s="42">
        <v>0.6</v>
      </c>
    </row>
    <row r="24" spans="1:14" ht="11.25" customHeight="1" x14ac:dyDescent="0.2">
      <c r="A24" s="175" t="s">
        <v>41</v>
      </c>
      <c r="B24" s="175"/>
      <c r="C24" s="176"/>
      <c r="D24" s="49">
        <f>250+10+D18+150+5+D20+D21+D22+D23</f>
        <v>895</v>
      </c>
      <c r="E24" s="47">
        <f>SUM(E17:E23)</f>
        <v>32.135999999999996</v>
      </c>
      <c r="F24" s="47">
        <f t="shared" ref="F24:N24" si="1">SUM(F17:F23)</f>
        <v>24.85</v>
      </c>
      <c r="G24" s="47">
        <f t="shared" si="1"/>
        <v>142.29399999999998</v>
      </c>
      <c r="H24" s="47">
        <f t="shared" si="1"/>
        <v>919.76</v>
      </c>
      <c r="I24" s="47">
        <f t="shared" si="1"/>
        <v>0.64800000000000013</v>
      </c>
      <c r="J24" s="47">
        <f t="shared" si="1"/>
        <v>0.38800000000000001</v>
      </c>
      <c r="K24" s="47">
        <f>SUM(K17:K23)</f>
        <v>35.42</v>
      </c>
      <c r="L24" s="47">
        <f t="shared" si="1"/>
        <v>223.60000000000002</v>
      </c>
      <c r="M24" s="47">
        <f t="shared" si="1"/>
        <v>129.46</v>
      </c>
      <c r="N24" s="47">
        <f t="shared" si="1"/>
        <v>7.45</v>
      </c>
    </row>
    <row r="25" spans="1:14" ht="19.149999999999999" customHeight="1" x14ac:dyDescent="0.2">
      <c r="A25" s="44" t="s">
        <v>42</v>
      </c>
      <c r="B25" s="45"/>
      <c r="C25" s="45"/>
      <c r="D25" s="50"/>
      <c r="E25" s="51">
        <f>SUM(E15,E24)</f>
        <v>58.076000000000001</v>
      </c>
      <c r="F25" s="51">
        <f t="shared" ref="F25:N25" si="2">SUM(F15,F24)</f>
        <v>49.320000000000007</v>
      </c>
      <c r="G25" s="51">
        <f t="shared" si="2"/>
        <v>232.16399999999999</v>
      </c>
      <c r="H25" s="51">
        <f t="shared" si="2"/>
        <v>1619.96</v>
      </c>
      <c r="I25" s="51">
        <f t="shared" si="2"/>
        <v>0.9780000000000002</v>
      </c>
      <c r="J25" s="51">
        <f t="shared" si="2"/>
        <v>0.6080000000000001</v>
      </c>
      <c r="K25" s="51">
        <f t="shared" si="2"/>
        <v>47.42</v>
      </c>
      <c r="L25" s="51">
        <f t="shared" si="2"/>
        <v>390.39</v>
      </c>
      <c r="M25" s="51">
        <f t="shared" si="2"/>
        <v>295.87</v>
      </c>
      <c r="N25" s="51">
        <f t="shared" si="2"/>
        <v>13.620000000000001</v>
      </c>
    </row>
    <row r="26" spans="1:14" s="53" customFormat="1" x14ac:dyDescent="0.2">
      <c r="A26" s="72"/>
      <c r="B26" s="72"/>
      <c r="C26" s="72"/>
      <c r="D26" s="73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s="53" customFormat="1" x14ac:dyDescent="0.2">
      <c r="A27" s="72"/>
      <c r="B27" s="72"/>
      <c r="C27" s="72"/>
      <c r="D27" s="73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s="53" customFormat="1" x14ac:dyDescent="0.2">
      <c r="A28" s="72"/>
      <c r="B28" s="72"/>
      <c r="C28" s="72"/>
      <c r="D28" s="73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s="53" customFormat="1" x14ac:dyDescent="0.2">
      <c r="A29" s="72"/>
      <c r="B29" s="72"/>
      <c r="C29" s="72"/>
      <c r="D29" s="73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s="53" customFormat="1" x14ac:dyDescent="0.2">
      <c r="A30" s="72"/>
      <c r="B30" s="72"/>
      <c r="C30" s="72"/>
      <c r="D30" s="73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s="53" customFormat="1" x14ac:dyDescent="0.2">
      <c r="A31" s="72"/>
      <c r="B31" s="72"/>
      <c r="C31" s="72"/>
      <c r="D31" s="73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s="53" customFormat="1" x14ac:dyDescent="0.2">
      <c r="A32" s="72"/>
      <c r="B32" s="72"/>
      <c r="C32" s="72"/>
      <c r="D32" s="73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s="53" customFormat="1" x14ac:dyDescent="0.2">
      <c r="A33" s="72"/>
      <c r="B33" s="72"/>
      <c r="C33" s="72"/>
      <c r="D33" s="73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s="53" customFormat="1" x14ac:dyDescent="0.2">
      <c r="A34" s="74"/>
      <c r="B34" s="74"/>
      <c r="C34" s="74"/>
      <c r="D34" s="75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 s="53" customFormat="1" x14ac:dyDescent="0.2">
      <c r="A35" s="74"/>
      <c r="B35" s="74"/>
      <c r="C35" s="74"/>
      <c r="D35" s="75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s="53" customFormat="1" ht="11.25" customHeight="1" x14ac:dyDescent="0.2">
      <c r="A36" s="74"/>
      <c r="B36" s="74"/>
      <c r="C36" s="74"/>
      <c r="D36" s="74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 s="53" customFormat="1" ht="11.25" customHeight="1" x14ac:dyDescent="0.2">
      <c r="A37" s="74"/>
      <c r="B37" s="74"/>
      <c r="C37" s="74"/>
      <c r="D37" s="74"/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spans="1:14" s="53" customFormat="1" ht="38.25" customHeight="1" x14ac:dyDescent="0.2">
      <c r="A38" s="74"/>
      <c r="B38" s="74"/>
      <c r="C38" s="74"/>
      <c r="D38" s="74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1:14" ht="15.75" x14ac:dyDescent="0.25">
      <c r="A39" s="124" t="s">
        <v>0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</row>
    <row r="40" spans="1:14" ht="11.25" customHeight="1" x14ac:dyDescent="0.2">
      <c r="A40" s="52" t="s">
        <v>1</v>
      </c>
      <c r="B40" s="53"/>
      <c r="C40" s="53"/>
      <c r="D40" s="53"/>
      <c r="E40" s="54" t="s">
        <v>2</v>
      </c>
      <c r="F40" s="116" t="s">
        <v>43</v>
      </c>
      <c r="G40" s="116"/>
      <c r="H40" s="116"/>
      <c r="I40" s="117" t="s">
        <v>4</v>
      </c>
      <c r="J40" s="117"/>
      <c r="K40" s="118"/>
      <c r="L40" s="118"/>
      <c r="M40" s="118"/>
      <c r="N40" s="118"/>
    </row>
    <row r="41" spans="1:14" ht="11.25" customHeight="1" x14ac:dyDescent="0.2">
      <c r="A41" s="53"/>
      <c r="B41" s="53"/>
      <c r="C41" s="53"/>
      <c r="D41" s="119" t="s">
        <v>5</v>
      </c>
      <c r="E41" s="119"/>
      <c r="F41" s="55" t="s">
        <v>6</v>
      </c>
      <c r="G41" s="52"/>
      <c r="H41" s="52"/>
      <c r="I41" s="119" t="s">
        <v>7</v>
      </c>
      <c r="J41" s="119"/>
      <c r="K41" s="120" t="s">
        <v>8</v>
      </c>
      <c r="L41" s="121"/>
      <c r="M41" s="121"/>
      <c r="N41" s="121"/>
    </row>
    <row r="42" spans="1:14" ht="11.25" customHeight="1" x14ac:dyDescent="0.2">
      <c r="A42" s="110" t="s">
        <v>9</v>
      </c>
      <c r="B42" s="112" t="s">
        <v>10</v>
      </c>
      <c r="C42" s="113"/>
      <c r="D42" s="110" t="s">
        <v>11</v>
      </c>
      <c r="E42" s="103" t="s">
        <v>12</v>
      </c>
      <c r="F42" s="104"/>
      <c r="G42" s="105"/>
      <c r="H42" s="110" t="s">
        <v>13</v>
      </c>
      <c r="I42" s="103" t="s">
        <v>14</v>
      </c>
      <c r="J42" s="104"/>
      <c r="K42" s="105"/>
      <c r="L42" s="103" t="s">
        <v>15</v>
      </c>
      <c r="M42" s="104"/>
      <c r="N42" s="105"/>
    </row>
    <row r="43" spans="1:14" ht="33.75" customHeight="1" x14ac:dyDescent="0.2">
      <c r="A43" s="111"/>
      <c r="B43" s="114"/>
      <c r="C43" s="115"/>
      <c r="D43" s="111"/>
      <c r="E43" s="56" t="s">
        <v>16</v>
      </c>
      <c r="F43" s="56" t="s">
        <v>17</v>
      </c>
      <c r="G43" s="56" t="s">
        <v>18</v>
      </c>
      <c r="H43" s="111"/>
      <c r="I43" s="56" t="s">
        <v>19</v>
      </c>
      <c r="J43" s="57" t="s">
        <v>20</v>
      </c>
      <c r="K43" s="57" t="s">
        <v>21</v>
      </c>
      <c r="L43" s="56" t="s">
        <v>22</v>
      </c>
      <c r="M43" s="56" t="s">
        <v>23</v>
      </c>
      <c r="N43" s="56" t="s">
        <v>24</v>
      </c>
    </row>
    <row r="44" spans="1:14" ht="11.25" customHeight="1" x14ac:dyDescent="0.2">
      <c r="A44" s="58">
        <v>1</v>
      </c>
      <c r="B44" s="106">
        <v>2</v>
      </c>
      <c r="C44" s="107"/>
      <c r="D44" s="58">
        <v>3</v>
      </c>
      <c r="E44" s="58">
        <v>4</v>
      </c>
      <c r="F44" s="58">
        <v>5</v>
      </c>
      <c r="G44" s="58">
        <v>6</v>
      </c>
      <c r="H44" s="58">
        <v>7</v>
      </c>
      <c r="I44" s="58">
        <v>8</v>
      </c>
      <c r="J44" s="58">
        <v>9</v>
      </c>
      <c r="K44" s="58">
        <v>11</v>
      </c>
      <c r="L44" s="58">
        <v>12</v>
      </c>
      <c r="M44" s="58">
        <v>14</v>
      </c>
      <c r="N44" s="58">
        <v>15</v>
      </c>
    </row>
    <row r="45" spans="1:14" ht="11.25" customHeight="1" x14ac:dyDescent="0.2">
      <c r="A45" s="96" t="s">
        <v>121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8"/>
    </row>
    <row r="46" spans="1:14" ht="11.25" customHeight="1" x14ac:dyDescent="0.2">
      <c r="A46" s="43">
        <v>311</v>
      </c>
      <c r="B46" s="90" t="s">
        <v>44</v>
      </c>
      <c r="C46" s="91"/>
      <c r="D46" s="41" t="s">
        <v>45</v>
      </c>
      <c r="E46" s="42">
        <v>5.6</v>
      </c>
      <c r="F46" s="42">
        <v>7.6</v>
      </c>
      <c r="G46" s="42">
        <v>29.5</v>
      </c>
      <c r="H46" s="42">
        <v>209</v>
      </c>
      <c r="I46" s="42">
        <v>0.1</v>
      </c>
      <c r="J46" s="42">
        <v>0.14000000000000001</v>
      </c>
      <c r="K46" s="42">
        <v>0.47</v>
      </c>
      <c r="L46" s="42">
        <v>112.38</v>
      </c>
      <c r="M46" s="42">
        <v>32.72</v>
      </c>
      <c r="N46" s="42">
        <v>0.71</v>
      </c>
    </row>
    <row r="47" spans="1:14" ht="11.25" customHeight="1" x14ac:dyDescent="0.2">
      <c r="A47" s="59">
        <v>164</v>
      </c>
      <c r="B47" s="122" t="s">
        <v>36</v>
      </c>
      <c r="C47" s="123"/>
      <c r="D47" s="41">
        <v>90</v>
      </c>
      <c r="E47" s="60">
        <v>11.9</v>
      </c>
      <c r="F47" s="60">
        <v>7.9</v>
      </c>
      <c r="G47" s="60">
        <v>12.2</v>
      </c>
      <c r="H47" s="60">
        <v>170</v>
      </c>
      <c r="I47" s="60">
        <v>0.05</v>
      </c>
      <c r="J47" s="60">
        <v>0.1</v>
      </c>
      <c r="K47" s="60">
        <v>0.02</v>
      </c>
      <c r="L47" s="60">
        <v>29.44</v>
      </c>
      <c r="M47" s="60">
        <v>22.92</v>
      </c>
      <c r="N47" s="60">
        <v>1.1100000000000001</v>
      </c>
    </row>
    <row r="48" spans="1:14" ht="11.25" customHeight="1" x14ac:dyDescent="0.2">
      <c r="A48" s="43">
        <v>686</v>
      </c>
      <c r="B48" s="173" t="s">
        <v>46</v>
      </c>
      <c r="C48" s="174"/>
      <c r="D48" s="35">
        <v>200</v>
      </c>
      <c r="E48" s="42">
        <v>0.1</v>
      </c>
      <c r="F48" s="42">
        <v>0</v>
      </c>
      <c r="G48" s="42">
        <v>9.3000000000000007</v>
      </c>
      <c r="H48" s="42">
        <v>37</v>
      </c>
      <c r="I48" s="42">
        <v>0</v>
      </c>
      <c r="J48" s="42">
        <v>0</v>
      </c>
      <c r="K48" s="42">
        <v>1.1200000000000001</v>
      </c>
      <c r="L48" s="42">
        <v>2.73</v>
      </c>
      <c r="M48" s="42">
        <v>0.73</v>
      </c>
      <c r="N48" s="42">
        <v>0.06</v>
      </c>
    </row>
    <row r="49" spans="1:14" ht="11.25" customHeight="1" x14ac:dyDescent="0.2">
      <c r="A49" s="35">
        <v>147</v>
      </c>
      <c r="B49" s="90" t="s">
        <v>31</v>
      </c>
      <c r="C49" s="91"/>
      <c r="D49" s="43">
        <v>50</v>
      </c>
      <c r="E49" s="42">
        <v>3.07</v>
      </c>
      <c r="F49" s="42">
        <v>1</v>
      </c>
      <c r="G49" s="42">
        <v>20.93</v>
      </c>
      <c r="H49" s="42">
        <v>107.2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</row>
    <row r="50" spans="1:14" ht="11.25" customHeight="1" x14ac:dyDescent="0.2">
      <c r="A50" s="35">
        <v>23</v>
      </c>
      <c r="B50" s="90" t="s">
        <v>47</v>
      </c>
      <c r="C50" s="91"/>
      <c r="D50" s="43">
        <v>100</v>
      </c>
      <c r="E50" s="42">
        <v>4.0999999999999996</v>
      </c>
      <c r="F50" s="42">
        <v>2</v>
      </c>
      <c r="G50" s="42">
        <v>10</v>
      </c>
      <c r="H50" s="42">
        <v>98</v>
      </c>
      <c r="I50" s="42">
        <v>0.03</v>
      </c>
      <c r="J50" s="42">
        <v>0.2</v>
      </c>
      <c r="K50" s="42">
        <v>0.42</v>
      </c>
      <c r="L50" s="42">
        <v>158</v>
      </c>
      <c r="M50" s="42">
        <v>0</v>
      </c>
      <c r="N50" s="42">
        <v>0.14000000000000001</v>
      </c>
    </row>
    <row r="51" spans="1:14" ht="11.25" customHeight="1" x14ac:dyDescent="0.2">
      <c r="A51" s="101" t="s">
        <v>120</v>
      </c>
      <c r="B51" s="102"/>
      <c r="C51" s="172"/>
      <c r="D51" s="49">
        <f>185+D47+D48+D49+D50</f>
        <v>625</v>
      </c>
      <c r="E51" s="47">
        <f t="shared" ref="E51:N51" si="3">SUM(E46:E50)</f>
        <v>24.770000000000003</v>
      </c>
      <c r="F51" s="47">
        <f t="shared" si="3"/>
        <v>18.5</v>
      </c>
      <c r="G51" s="47">
        <f t="shared" si="3"/>
        <v>81.93</v>
      </c>
      <c r="H51" s="47">
        <f t="shared" si="3"/>
        <v>621.20000000000005</v>
      </c>
      <c r="I51" s="47">
        <f t="shared" si="3"/>
        <v>0.18000000000000002</v>
      </c>
      <c r="J51" s="47">
        <f t="shared" si="3"/>
        <v>0.44000000000000006</v>
      </c>
      <c r="K51" s="47">
        <f t="shared" si="3"/>
        <v>2.0300000000000002</v>
      </c>
      <c r="L51" s="47">
        <f t="shared" si="3"/>
        <v>302.54999999999995</v>
      </c>
      <c r="M51" s="47">
        <f t="shared" si="3"/>
        <v>56.37</v>
      </c>
      <c r="N51" s="47">
        <f t="shared" si="3"/>
        <v>2.02</v>
      </c>
    </row>
    <row r="52" spans="1:14" ht="11.25" customHeight="1" x14ac:dyDescent="0.2">
      <c r="A52" s="96" t="s">
        <v>48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8"/>
    </row>
    <row r="53" spans="1:14" ht="23.25" customHeight="1" x14ac:dyDescent="0.2">
      <c r="A53" s="35">
        <v>64</v>
      </c>
      <c r="B53" s="90" t="s">
        <v>49</v>
      </c>
      <c r="C53" s="91"/>
      <c r="D53" s="35">
        <v>60</v>
      </c>
      <c r="E53" s="42">
        <v>0.83</v>
      </c>
      <c r="F53" s="42">
        <v>4.95</v>
      </c>
      <c r="G53" s="42">
        <v>3.98</v>
      </c>
      <c r="H53" s="42">
        <v>63</v>
      </c>
      <c r="I53" s="42">
        <v>0.01</v>
      </c>
      <c r="J53" s="42">
        <v>0.02</v>
      </c>
      <c r="K53" s="42">
        <v>1.1200000000000001</v>
      </c>
      <c r="L53" s="42">
        <v>20.77</v>
      </c>
      <c r="M53" s="42">
        <v>11.19</v>
      </c>
      <c r="N53" s="42">
        <v>0.72</v>
      </c>
    </row>
    <row r="54" spans="1:14" ht="11.25" customHeight="1" x14ac:dyDescent="0.2">
      <c r="A54" s="35">
        <v>63</v>
      </c>
      <c r="B54" s="90" t="s">
        <v>50</v>
      </c>
      <c r="C54" s="91"/>
      <c r="D54" s="48">
        <v>250</v>
      </c>
      <c r="E54" s="42">
        <v>2.6</v>
      </c>
      <c r="F54" s="42">
        <v>2.5</v>
      </c>
      <c r="G54" s="42">
        <v>19.3</v>
      </c>
      <c r="H54" s="42">
        <v>112</v>
      </c>
      <c r="I54" s="42">
        <v>0.08</v>
      </c>
      <c r="J54" s="42">
        <v>0.06</v>
      </c>
      <c r="K54" s="42">
        <v>7</v>
      </c>
      <c r="L54" s="42">
        <v>15.49</v>
      </c>
      <c r="M54" s="42">
        <v>24.01</v>
      </c>
      <c r="N54" s="42">
        <v>0.91</v>
      </c>
    </row>
    <row r="55" spans="1:14" ht="11.25" customHeight="1" x14ac:dyDescent="0.2">
      <c r="A55" s="35">
        <v>11</v>
      </c>
      <c r="B55" s="90" t="s">
        <v>51</v>
      </c>
      <c r="C55" s="91"/>
      <c r="D55" s="35">
        <v>180</v>
      </c>
      <c r="E55" s="42">
        <v>28.62</v>
      </c>
      <c r="F55" s="42">
        <v>35.1</v>
      </c>
      <c r="G55" s="42">
        <v>28.35</v>
      </c>
      <c r="H55" s="42">
        <v>549.9</v>
      </c>
      <c r="I55" s="42">
        <v>0.09</v>
      </c>
      <c r="J55" s="42">
        <v>0.18</v>
      </c>
      <c r="K55" s="42">
        <v>0.69</v>
      </c>
      <c r="L55" s="42">
        <v>39.31</v>
      </c>
      <c r="M55" s="42">
        <v>46.53</v>
      </c>
      <c r="N55" s="42">
        <v>2.61</v>
      </c>
    </row>
    <row r="56" spans="1:14" ht="11.25" customHeight="1" x14ac:dyDescent="0.2">
      <c r="A56" s="35">
        <v>631</v>
      </c>
      <c r="B56" s="90" t="s">
        <v>52</v>
      </c>
      <c r="C56" s="91"/>
      <c r="D56" s="43">
        <v>200</v>
      </c>
      <c r="E56" s="42">
        <v>0.06</v>
      </c>
      <c r="F56" s="42">
        <v>0.01</v>
      </c>
      <c r="G56" s="42">
        <v>10.19</v>
      </c>
      <c r="H56" s="42">
        <v>42.28</v>
      </c>
      <c r="I56" s="42">
        <v>0</v>
      </c>
      <c r="J56" s="42">
        <v>2.8</v>
      </c>
      <c r="K56" s="42">
        <v>0.01</v>
      </c>
      <c r="L56" s="42">
        <v>3.1</v>
      </c>
      <c r="M56" s="42">
        <v>0.84</v>
      </c>
      <c r="N56" s="42">
        <v>7.0000000000000007E-2</v>
      </c>
    </row>
    <row r="57" spans="1:14" ht="11.25" customHeight="1" x14ac:dyDescent="0.2">
      <c r="A57" s="35">
        <v>147</v>
      </c>
      <c r="B57" s="90" t="s">
        <v>31</v>
      </c>
      <c r="C57" s="91"/>
      <c r="D57" s="43">
        <v>40</v>
      </c>
      <c r="E57" s="42">
        <v>2.456</v>
      </c>
      <c r="F57" s="42">
        <v>0.8</v>
      </c>
      <c r="G57" s="42">
        <v>16.744</v>
      </c>
      <c r="H57" s="42">
        <v>85.76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</row>
    <row r="58" spans="1:14" ht="11.25" customHeight="1" x14ac:dyDescent="0.2">
      <c r="A58" s="35">
        <v>26</v>
      </c>
      <c r="B58" s="90" t="s">
        <v>39</v>
      </c>
      <c r="C58" s="91"/>
      <c r="D58" s="43">
        <v>50</v>
      </c>
      <c r="E58" s="42">
        <v>7.78</v>
      </c>
      <c r="F58" s="42">
        <v>2.5499999999999998</v>
      </c>
      <c r="G58" s="42">
        <v>24.45</v>
      </c>
      <c r="H58" s="42">
        <v>145</v>
      </c>
      <c r="I58" s="42">
        <v>4.8000000000000001E-2</v>
      </c>
      <c r="J58" s="42">
        <v>4.8000000000000001E-2</v>
      </c>
      <c r="K58" s="42">
        <v>0</v>
      </c>
      <c r="L58" s="42">
        <v>44.45</v>
      </c>
      <c r="M58" s="42">
        <v>0</v>
      </c>
      <c r="N58" s="42">
        <v>3.5</v>
      </c>
    </row>
    <row r="59" spans="1:14" ht="11.25" customHeight="1" x14ac:dyDescent="0.2">
      <c r="A59" s="35">
        <v>368</v>
      </c>
      <c r="B59" s="170" t="s">
        <v>82</v>
      </c>
      <c r="C59" s="171"/>
      <c r="D59" s="43">
        <v>100</v>
      </c>
      <c r="E59" s="42">
        <v>0.9</v>
      </c>
      <c r="F59" s="42">
        <v>0.1</v>
      </c>
      <c r="G59" s="42">
        <v>9.5</v>
      </c>
      <c r="H59" s="42">
        <v>43</v>
      </c>
      <c r="I59" s="42">
        <v>0.03</v>
      </c>
      <c r="J59" s="42">
        <v>0.03</v>
      </c>
      <c r="K59" s="42">
        <v>12</v>
      </c>
      <c r="L59" s="42">
        <v>20</v>
      </c>
      <c r="M59" s="42">
        <v>12</v>
      </c>
      <c r="N59" s="42">
        <v>2.2999999999999998</v>
      </c>
    </row>
    <row r="60" spans="1:14" ht="11.25" customHeight="1" x14ac:dyDescent="0.2">
      <c r="A60" s="9" t="s">
        <v>53</v>
      </c>
      <c r="B60" s="10"/>
      <c r="C60" s="10"/>
      <c r="D60" s="20">
        <f>D53+D54+D55+D56+D57+D58</f>
        <v>780</v>
      </c>
      <c r="E60" s="11">
        <f t="shared" ref="E60:N60" si="4">SUM(E53:E59)</f>
        <v>43.246000000000009</v>
      </c>
      <c r="F60" s="11">
        <f t="shared" si="4"/>
        <v>46.01</v>
      </c>
      <c r="G60" s="11">
        <f t="shared" si="4"/>
        <v>112.514</v>
      </c>
      <c r="H60" s="11">
        <f t="shared" si="4"/>
        <v>1040.94</v>
      </c>
      <c r="I60" s="11">
        <f t="shared" si="4"/>
        <v>0.25800000000000001</v>
      </c>
      <c r="J60" s="11">
        <f t="shared" si="4"/>
        <v>3.1379999999999995</v>
      </c>
      <c r="K60" s="11">
        <f t="shared" si="4"/>
        <v>20.82</v>
      </c>
      <c r="L60" s="11">
        <f t="shared" si="4"/>
        <v>143.12</v>
      </c>
      <c r="M60" s="11">
        <f t="shared" si="4"/>
        <v>94.570000000000007</v>
      </c>
      <c r="N60" s="11">
        <f t="shared" si="4"/>
        <v>10.11</v>
      </c>
    </row>
    <row r="61" spans="1:14" ht="18" customHeight="1" x14ac:dyDescent="0.2">
      <c r="A61" s="9" t="s">
        <v>42</v>
      </c>
      <c r="B61" s="10"/>
      <c r="C61" s="10"/>
      <c r="D61" s="12"/>
      <c r="E61" s="13">
        <f t="shared" ref="E61:N61" si="5">SUM(E51,E60)</f>
        <v>68.01600000000002</v>
      </c>
      <c r="F61" s="13">
        <f t="shared" si="5"/>
        <v>64.509999999999991</v>
      </c>
      <c r="G61" s="13">
        <f t="shared" si="5"/>
        <v>194.44400000000002</v>
      </c>
      <c r="H61" s="13">
        <f t="shared" si="5"/>
        <v>1662.14</v>
      </c>
      <c r="I61" s="13">
        <f t="shared" si="5"/>
        <v>0.43800000000000006</v>
      </c>
      <c r="J61" s="13">
        <f t="shared" si="5"/>
        <v>3.5779999999999994</v>
      </c>
      <c r="K61" s="13">
        <f t="shared" si="5"/>
        <v>22.85</v>
      </c>
      <c r="L61" s="13">
        <f t="shared" si="5"/>
        <v>445.66999999999996</v>
      </c>
      <c r="M61" s="13">
        <f t="shared" si="5"/>
        <v>150.94</v>
      </c>
      <c r="N61" s="13">
        <f t="shared" si="5"/>
        <v>12.129999999999999</v>
      </c>
    </row>
    <row r="62" spans="1:14" s="53" customFormat="1" x14ac:dyDescent="0.2">
      <c r="A62" s="72"/>
      <c r="B62" s="72"/>
      <c r="C62" s="72"/>
      <c r="D62" s="73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1:14" s="53" customFormat="1" x14ac:dyDescent="0.2">
      <c r="A63" s="72"/>
      <c r="B63" s="72"/>
      <c r="C63" s="72"/>
      <c r="D63" s="73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s="53" customFormat="1" x14ac:dyDescent="0.2">
      <c r="A64" s="72"/>
      <c r="B64" s="72"/>
      <c r="C64" s="72"/>
      <c r="D64" s="73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4" s="53" customFormat="1" x14ac:dyDescent="0.2">
      <c r="A65" s="72"/>
      <c r="B65" s="72"/>
      <c r="C65" s="72"/>
      <c r="D65" s="73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1:14" s="53" customFormat="1" x14ac:dyDescent="0.2">
      <c r="A66" s="72"/>
      <c r="B66" s="72"/>
      <c r="C66" s="74"/>
      <c r="D66" s="75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4" s="53" customFormat="1" x14ac:dyDescent="0.2">
      <c r="A67" s="72"/>
      <c r="B67" s="72"/>
      <c r="C67" s="74"/>
      <c r="D67" s="75"/>
      <c r="E67" s="18"/>
      <c r="F67" s="18"/>
      <c r="G67" s="18"/>
      <c r="H67" s="18"/>
      <c r="I67" s="18"/>
      <c r="J67" s="18"/>
      <c r="K67" s="18"/>
      <c r="L67" s="18"/>
      <c r="M67" s="18"/>
      <c r="N67" s="18"/>
    </row>
    <row r="68" spans="1:14" s="53" customFormat="1" ht="11.25" customHeight="1" x14ac:dyDescent="0.2">
      <c r="A68" s="74"/>
      <c r="B68" s="74"/>
      <c r="C68" s="74"/>
      <c r="D68" s="74"/>
      <c r="E68" s="18"/>
      <c r="F68" s="18"/>
      <c r="G68" s="18"/>
      <c r="H68" s="18"/>
      <c r="I68" s="18"/>
      <c r="J68" s="18"/>
      <c r="K68" s="18"/>
      <c r="L68" s="18"/>
      <c r="M68" s="18"/>
      <c r="N68" s="18"/>
    </row>
    <row r="69" spans="1:14" s="53" customFormat="1" ht="11.25" customHeight="1" x14ac:dyDescent="0.2">
      <c r="A69" s="74"/>
      <c r="B69" s="74"/>
      <c r="C69" s="74"/>
      <c r="D69" s="74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4" s="53" customFormat="1" ht="11.25" customHeight="1" x14ac:dyDescent="0.2">
      <c r="A70" s="76"/>
      <c r="D70" s="74"/>
      <c r="G70" s="21"/>
      <c r="H70" s="21"/>
      <c r="I70" s="21"/>
      <c r="J70" s="21"/>
      <c r="K70" s="21"/>
      <c r="L70" s="21"/>
      <c r="M70" s="21"/>
      <c r="N70" s="21"/>
    </row>
    <row r="71" spans="1:14" ht="16.5" customHeight="1" x14ac:dyDescent="0.25">
      <c r="A71" s="141" t="s">
        <v>0</v>
      </c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</row>
    <row r="72" spans="1:14" ht="11.25" customHeight="1" x14ac:dyDescent="0.2">
      <c r="A72" s="3" t="s">
        <v>1</v>
      </c>
      <c r="E72" s="4" t="s">
        <v>2</v>
      </c>
      <c r="F72" s="142" t="s">
        <v>54</v>
      </c>
      <c r="G72" s="142"/>
      <c r="H72" s="142"/>
      <c r="I72" s="143" t="s">
        <v>4</v>
      </c>
      <c r="J72" s="143"/>
      <c r="K72" s="144"/>
      <c r="L72" s="144"/>
      <c r="M72" s="144"/>
      <c r="N72" s="144"/>
    </row>
    <row r="73" spans="1:14" ht="11.25" customHeight="1" x14ac:dyDescent="0.2">
      <c r="D73" s="138" t="s">
        <v>5</v>
      </c>
      <c r="E73" s="138"/>
      <c r="F73" s="19" t="s">
        <v>6</v>
      </c>
      <c r="G73" s="3"/>
      <c r="H73" s="3"/>
      <c r="I73" s="138" t="s">
        <v>7</v>
      </c>
      <c r="J73" s="138"/>
      <c r="K73" s="139" t="s">
        <v>8</v>
      </c>
      <c r="L73" s="140"/>
      <c r="M73" s="140"/>
      <c r="N73" s="140"/>
    </row>
    <row r="74" spans="1:14" ht="21.75" customHeight="1" x14ac:dyDescent="0.2">
      <c r="A74" s="159" t="s">
        <v>9</v>
      </c>
      <c r="B74" s="161" t="s">
        <v>10</v>
      </c>
      <c r="C74" s="162"/>
      <c r="D74" s="159" t="s">
        <v>11</v>
      </c>
      <c r="E74" s="165" t="s">
        <v>12</v>
      </c>
      <c r="F74" s="166"/>
      <c r="G74" s="167"/>
      <c r="H74" s="159" t="s">
        <v>13</v>
      </c>
      <c r="I74" s="165" t="s">
        <v>14</v>
      </c>
      <c r="J74" s="166"/>
      <c r="K74" s="167"/>
      <c r="L74" s="165" t="s">
        <v>15</v>
      </c>
      <c r="M74" s="166"/>
      <c r="N74" s="167"/>
    </row>
    <row r="75" spans="1:14" ht="25.5" customHeight="1" x14ac:dyDescent="0.2">
      <c r="A75" s="160"/>
      <c r="B75" s="163"/>
      <c r="C75" s="164"/>
      <c r="D75" s="160"/>
      <c r="E75" s="6" t="s">
        <v>16</v>
      </c>
      <c r="F75" s="6" t="s">
        <v>17</v>
      </c>
      <c r="G75" s="6" t="s">
        <v>18</v>
      </c>
      <c r="H75" s="160"/>
      <c r="I75" s="6" t="s">
        <v>19</v>
      </c>
      <c r="J75" s="7" t="s">
        <v>20</v>
      </c>
      <c r="K75" s="7" t="s">
        <v>21</v>
      </c>
      <c r="L75" s="6" t="s">
        <v>22</v>
      </c>
      <c r="M75" s="6" t="s">
        <v>23</v>
      </c>
      <c r="N75" s="6" t="s">
        <v>24</v>
      </c>
    </row>
    <row r="76" spans="1:14" ht="11.25" customHeight="1" x14ac:dyDescent="0.2">
      <c r="A76" s="8">
        <v>1</v>
      </c>
      <c r="B76" s="154">
        <v>2</v>
      </c>
      <c r="C76" s="155"/>
      <c r="D76" s="8">
        <v>3</v>
      </c>
      <c r="E76" s="8">
        <v>4</v>
      </c>
      <c r="F76" s="8">
        <v>5</v>
      </c>
      <c r="G76" s="8">
        <v>6</v>
      </c>
      <c r="H76" s="8">
        <v>7</v>
      </c>
      <c r="I76" s="8">
        <v>8</v>
      </c>
      <c r="J76" s="8">
        <v>9</v>
      </c>
      <c r="K76" s="8">
        <v>11</v>
      </c>
      <c r="L76" s="8">
        <v>12</v>
      </c>
      <c r="M76" s="8">
        <v>14</v>
      </c>
      <c r="N76" s="8">
        <v>15</v>
      </c>
    </row>
    <row r="77" spans="1:14" ht="11.25" customHeight="1" x14ac:dyDescent="0.2">
      <c r="A77" s="156" t="s">
        <v>119</v>
      </c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8"/>
    </row>
    <row r="78" spans="1:14" ht="11.25" customHeight="1" x14ac:dyDescent="0.2">
      <c r="A78" s="61">
        <v>14</v>
      </c>
      <c r="B78" s="99" t="s">
        <v>55</v>
      </c>
      <c r="C78" s="100"/>
      <c r="D78" s="36">
        <v>80</v>
      </c>
      <c r="E78" s="37">
        <v>0.6</v>
      </c>
      <c r="F78" s="37">
        <v>3.6</v>
      </c>
      <c r="G78" s="37">
        <v>2.4</v>
      </c>
      <c r="H78" s="37">
        <v>44</v>
      </c>
      <c r="I78" s="37">
        <v>0.02</v>
      </c>
      <c r="J78" s="37">
        <v>0.02</v>
      </c>
      <c r="K78" s="37">
        <v>3.7</v>
      </c>
      <c r="L78" s="37">
        <v>16.39</v>
      </c>
      <c r="M78" s="37">
        <v>9.35</v>
      </c>
      <c r="N78" s="37">
        <v>0.42</v>
      </c>
    </row>
    <row r="79" spans="1:14" ht="12.75" customHeight="1" x14ac:dyDescent="0.2">
      <c r="A79" s="35">
        <v>302</v>
      </c>
      <c r="B79" s="90" t="s">
        <v>56</v>
      </c>
      <c r="C79" s="91"/>
      <c r="D79" s="48" t="s">
        <v>45</v>
      </c>
      <c r="E79" s="42">
        <v>7.2</v>
      </c>
      <c r="F79" s="42">
        <v>7.2</v>
      </c>
      <c r="G79" s="42">
        <v>36.799999999999997</v>
      </c>
      <c r="H79" s="42">
        <v>242</v>
      </c>
      <c r="I79" s="42">
        <v>0.14000000000000001</v>
      </c>
      <c r="J79" s="42">
        <v>0.16</v>
      </c>
      <c r="K79" s="42">
        <v>0.44</v>
      </c>
      <c r="L79" s="42">
        <v>116.39</v>
      </c>
      <c r="M79" s="42">
        <v>36.4</v>
      </c>
      <c r="N79" s="42">
        <v>2.11</v>
      </c>
    </row>
    <row r="80" spans="1:14" ht="12.75" customHeight="1" x14ac:dyDescent="0.2">
      <c r="A80" s="35">
        <v>693</v>
      </c>
      <c r="B80" s="90" t="s">
        <v>57</v>
      </c>
      <c r="C80" s="91"/>
      <c r="D80" s="43">
        <v>200</v>
      </c>
      <c r="E80" s="42">
        <v>3.6</v>
      </c>
      <c r="F80" s="42">
        <v>3.3</v>
      </c>
      <c r="G80" s="42">
        <v>13.7</v>
      </c>
      <c r="H80" s="42">
        <v>98</v>
      </c>
      <c r="I80" s="42">
        <v>0.03</v>
      </c>
      <c r="J80" s="42">
        <v>0.13</v>
      </c>
      <c r="K80" s="42">
        <v>0.52</v>
      </c>
      <c r="L80" s="42">
        <v>110.37</v>
      </c>
      <c r="M80" s="42">
        <v>29.97</v>
      </c>
      <c r="N80" s="42">
        <v>0.88</v>
      </c>
    </row>
    <row r="81" spans="1:14" ht="11.25" customHeight="1" x14ac:dyDescent="0.2">
      <c r="A81" s="43">
        <v>147</v>
      </c>
      <c r="B81" s="170" t="s">
        <v>58</v>
      </c>
      <c r="C81" s="171"/>
      <c r="D81" s="43">
        <v>50</v>
      </c>
      <c r="E81" s="42">
        <v>3.07</v>
      </c>
      <c r="F81" s="42">
        <v>1</v>
      </c>
      <c r="G81" s="42">
        <v>20.93</v>
      </c>
      <c r="H81" s="42">
        <v>107.2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</row>
    <row r="82" spans="1:14" ht="11.25" customHeight="1" x14ac:dyDescent="0.2">
      <c r="A82" s="43">
        <v>368</v>
      </c>
      <c r="B82" s="152" t="s">
        <v>123</v>
      </c>
      <c r="C82" s="153"/>
      <c r="D82" s="43">
        <v>100</v>
      </c>
      <c r="E82" s="42">
        <v>0.4</v>
      </c>
      <c r="F82" s="42">
        <v>0.4</v>
      </c>
      <c r="G82" s="42">
        <v>9.8000000000000007</v>
      </c>
      <c r="H82" s="42">
        <v>44</v>
      </c>
      <c r="I82" s="42">
        <v>0.03</v>
      </c>
      <c r="J82" s="42">
        <v>0.02</v>
      </c>
      <c r="K82" s="42">
        <v>10</v>
      </c>
      <c r="L82" s="42">
        <v>16</v>
      </c>
      <c r="M82" s="42">
        <v>9</v>
      </c>
      <c r="N82" s="42">
        <v>2.2000000000000002</v>
      </c>
    </row>
    <row r="83" spans="1:14" ht="11.25" customHeight="1" x14ac:dyDescent="0.2">
      <c r="A83" s="43">
        <v>21</v>
      </c>
      <c r="B83" s="90" t="s">
        <v>32</v>
      </c>
      <c r="C83" s="91"/>
      <c r="D83" s="43">
        <v>12</v>
      </c>
      <c r="E83" s="42">
        <v>3.6</v>
      </c>
      <c r="F83" s="42">
        <v>1.2</v>
      </c>
      <c r="G83" s="42">
        <v>2.4</v>
      </c>
      <c r="H83" s="42">
        <v>49</v>
      </c>
      <c r="I83" s="42">
        <v>0.02</v>
      </c>
      <c r="J83" s="42">
        <v>0</v>
      </c>
      <c r="K83" s="42">
        <v>0.13</v>
      </c>
      <c r="L83" s="42">
        <v>109.82</v>
      </c>
      <c r="M83" s="42">
        <v>0</v>
      </c>
      <c r="N83" s="42">
        <v>0.05</v>
      </c>
    </row>
    <row r="84" spans="1:14" ht="11.25" customHeight="1" x14ac:dyDescent="0.2">
      <c r="A84" s="101" t="s">
        <v>122</v>
      </c>
      <c r="B84" s="102"/>
      <c r="C84" s="102"/>
      <c r="D84" s="62">
        <f>D78+185+D81+D82+D83+D80</f>
        <v>627</v>
      </c>
      <c r="E84" s="47">
        <f t="shared" ref="E84:M84" si="6">SUM(E78:E83)</f>
        <v>18.470000000000002</v>
      </c>
      <c r="F84" s="47">
        <f t="shared" si="6"/>
        <v>16.700000000000003</v>
      </c>
      <c r="G84" s="47">
        <f t="shared" si="6"/>
        <v>86.029999999999987</v>
      </c>
      <c r="H84" s="47">
        <f t="shared" si="6"/>
        <v>584.20000000000005</v>
      </c>
      <c r="I84" s="47">
        <f t="shared" si="6"/>
        <v>0.24</v>
      </c>
      <c r="J84" s="47">
        <f t="shared" si="6"/>
        <v>0.33</v>
      </c>
      <c r="K84" s="47">
        <f t="shared" si="6"/>
        <v>14.790000000000001</v>
      </c>
      <c r="L84" s="47">
        <f t="shared" si="6"/>
        <v>368.96999999999997</v>
      </c>
      <c r="M84" s="47">
        <f t="shared" si="6"/>
        <v>84.72</v>
      </c>
      <c r="N84" s="47">
        <f>SUM(N46:N83)</f>
        <v>57.050000000000004</v>
      </c>
    </row>
    <row r="85" spans="1:14" ht="11.25" customHeight="1" x14ac:dyDescent="0.2">
      <c r="A85" s="96" t="s">
        <v>48</v>
      </c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8"/>
    </row>
    <row r="86" spans="1:14" ht="21.75" customHeight="1" x14ac:dyDescent="0.2">
      <c r="A86" s="35">
        <v>124</v>
      </c>
      <c r="B86" s="90" t="s">
        <v>59</v>
      </c>
      <c r="C86" s="91"/>
      <c r="D86" s="48" t="s">
        <v>35</v>
      </c>
      <c r="E86" s="42">
        <v>1.7</v>
      </c>
      <c r="F86" s="42">
        <v>5.6</v>
      </c>
      <c r="G86" s="42">
        <v>8.4</v>
      </c>
      <c r="H86" s="42">
        <v>91</v>
      </c>
      <c r="I86" s="42">
        <v>0.05</v>
      </c>
      <c r="J86" s="42">
        <v>0.04</v>
      </c>
      <c r="K86" s="42">
        <v>12</v>
      </c>
      <c r="L86" s="42">
        <v>31.82</v>
      </c>
      <c r="M86" s="42">
        <v>19.09</v>
      </c>
      <c r="N86" s="42">
        <v>0.7</v>
      </c>
    </row>
    <row r="87" spans="1:14" ht="11.25" customHeight="1" x14ac:dyDescent="0.2">
      <c r="A87" s="35">
        <v>332</v>
      </c>
      <c r="B87" s="90" t="s">
        <v>60</v>
      </c>
      <c r="C87" s="91"/>
      <c r="D87" s="48" t="s">
        <v>61</v>
      </c>
      <c r="E87" s="42">
        <v>5.5</v>
      </c>
      <c r="F87" s="42">
        <v>3.92</v>
      </c>
      <c r="G87" s="42">
        <v>32.840000000000003</v>
      </c>
      <c r="H87" s="42">
        <v>191.67</v>
      </c>
      <c r="I87" s="42">
        <v>0.06</v>
      </c>
      <c r="J87" s="42">
        <v>0.02</v>
      </c>
      <c r="K87" s="42">
        <v>0</v>
      </c>
      <c r="L87" s="42">
        <v>9.43</v>
      </c>
      <c r="M87" s="42">
        <v>7.56</v>
      </c>
      <c r="N87" s="42">
        <v>0.77</v>
      </c>
    </row>
    <row r="88" spans="1:14" ht="11.25" customHeight="1" x14ac:dyDescent="0.2">
      <c r="A88" s="35">
        <v>437</v>
      </c>
      <c r="B88" s="90" t="s">
        <v>62</v>
      </c>
      <c r="C88" s="91"/>
      <c r="D88" s="48" t="s">
        <v>63</v>
      </c>
      <c r="E88" s="42">
        <v>16.399999999999999</v>
      </c>
      <c r="F88" s="42">
        <v>17.100000000000001</v>
      </c>
      <c r="G88" s="42">
        <v>2.7</v>
      </c>
      <c r="H88" s="42">
        <v>232</v>
      </c>
      <c r="I88" s="42">
        <v>0.04</v>
      </c>
      <c r="J88" s="42">
        <v>0.1</v>
      </c>
      <c r="K88" s="42">
        <v>0.26</v>
      </c>
      <c r="L88" s="42">
        <v>11.38</v>
      </c>
      <c r="M88" s="42">
        <v>21.5</v>
      </c>
      <c r="N88" s="42">
        <v>2.46</v>
      </c>
    </row>
    <row r="89" spans="1:14" x14ac:dyDescent="0.2">
      <c r="A89" s="35">
        <v>310</v>
      </c>
      <c r="B89" s="90" t="s">
        <v>64</v>
      </c>
      <c r="C89" s="91"/>
      <c r="D89" s="43">
        <v>200</v>
      </c>
      <c r="E89" s="42">
        <v>0.5</v>
      </c>
      <c r="F89" s="42">
        <v>0.1</v>
      </c>
      <c r="G89" s="42">
        <v>31.2</v>
      </c>
      <c r="H89" s="42">
        <v>121</v>
      </c>
      <c r="I89" s="63">
        <v>7.0000000000000007E-2</v>
      </c>
      <c r="J89" s="42">
        <v>0.21</v>
      </c>
      <c r="K89" s="42">
        <v>0.28999999999999998</v>
      </c>
      <c r="L89" s="42">
        <v>14.62</v>
      </c>
      <c r="M89" s="42">
        <v>8.5</v>
      </c>
      <c r="N89" s="42">
        <v>0.92</v>
      </c>
    </row>
    <row r="90" spans="1:14" x14ac:dyDescent="0.2">
      <c r="A90" s="35">
        <v>147</v>
      </c>
      <c r="B90" s="90" t="s">
        <v>58</v>
      </c>
      <c r="C90" s="91"/>
      <c r="D90" s="43">
        <v>40</v>
      </c>
      <c r="E90" s="42">
        <v>2.456</v>
      </c>
      <c r="F90" s="42">
        <v>0.8</v>
      </c>
      <c r="G90" s="42">
        <v>16.744</v>
      </c>
      <c r="H90" s="42">
        <v>85.76</v>
      </c>
      <c r="I90" s="42">
        <v>0</v>
      </c>
      <c r="J90" s="42">
        <v>0</v>
      </c>
      <c r="K90" s="42">
        <v>0</v>
      </c>
      <c r="L90" s="42">
        <v>0</v>
      </c>
      <c r="M90" s="42">
        <v>0</v>
      </c>
      <c r="N90" s="42">
        <v>0</v>
      </c>
    </row>
    <row r="91" spans="1:14" x14ac:dyDescent="0.2">
      <c r="A91" s="35">
        <v>26</v>
      </c>
      <c r="B91" s="90" t="s">
        <v>39</v>
      </c>
      <c r="C91" s="91"/>
      <c r="D91" s="43">
        <v>50</v>
      </c>
      <c r="E91" s="42">
        <v>7.78</v>
      </c>
      <c r="F91" s="42">
        <v>2.5499999999999998</v>
      </c>
      <c r="G91" s="42">
        <v>24.45</v>
      </c>
      <c r="H91" s="42">
        <v>145</v>
      </c>
      <c r="I91" s="42">
        <v>4.8000000000000001E-2</v>
      </c>
      <c r="J91" s="42">
        <v>4.8000000000000001E-2</v>
      </c>
      <c r="K91" s="42">
        <v>0</v>
      </c>
      <c r="L91" s="42">
        <v>44.45</v>
      </c>
      <c r="M91" s="42">
        <v>0</v>
      </c>
      <c r="N91" s="42">
        <v>3.5</v>
      </c>
    </row>
    <row r="92" spans="1:14" ht="12.75" customHeight="1" x14ac:dyDescent="0.2">
      <c r="A92" s="44" t="s">
        <v>65</v>
      </c>
      <c r="B92" s="45"/>
      <c r="C92" s="45"/>
      <c r="D92" s="62">
        <f>260+154+100+D89+D90+D91</f>
        <v>804</v>
      </c>
      <c r="E92" s="47">
        <f>SUM(E86:E91)</f>
        <v>34.335999999999999</v>
      </c>
      <c r="F92" s="47">
        <f>SUM(F86:F91)</f>
        <v>30.070000000000004</v>
      </c>
      <c r="G92" s="47">
        <f t="shared" ref="G92:N92" si="7">SUM(G86:G91)</f>
        <v>116.334</v>
      </c>
      <c r="H92" s="47">
        <f t="shared" si="7"/>
        <v>866.43</v>
      </c>
      <c r="I92" s="47">
        <f t="shared" si="7"/>
        <v>0.26800000000000002</v>
      </c>
      <c r="J92" s="47">
        <f t="shared" si="7"/>
        <v>0.41799999999999998</v>
      </c>
      <c r="K92" s="47">
        <f t="shared" si="7"/>
        <v>12.549999999999999</v>
      </c>
      <c r="L92" s="47">
        <f t="shared" si="7"/>
        <v>111.7</v>
      </c>
      <c r="M92" s="47">
        <f t="shared" si="7"/>
        <v>56.65</v>
      </c>
      <c r="N92" s="47">
        <f t="shared" si="7"/>
        <v>8.35</v>
      </c>
    </row>
    <row r="93" spans="1:14" ht="23.45" customHeight="1" x14ac:dyDescent="0.2">
      <c r="A93" s="9" t="s">
        <v>42</v>
      </c>
      <c r="B93" s="10"/>
      <c r="C93" s="10"/>
      <c r="D93" s="22"/>
      <c r="E93" s="13">
        <f>SUM(E84,E92)</f>
        <v>52.805999999999997</v>
      </c>
      <c r="F93" s="13">
        <f t="shared" ref="F93:N93" si="8">SUM(F84,F92)</f>
        <v>46.77000000000001</v>
      </c>
      <c r="G93" s="13">
        <f t="shared" si="8"/>
        <v>202.36399999999998</v>
      </c>
      <c r="H93" s="13">
        <f t="shared" si="8"/>
        <v>1450.63</v>
      </c>
      <c r="I93" s="13">
        <f t="shared" si="8"/>
        <v>0.50800000000000001</v>
      </c>
      <c r="J93" s="13">
        <f t="shared" si="8"/>
        <v>0.748</v>
      </c>
      <c r="K93" s="13">
        <f t="shared" si="8"/>
        <v>27.34</v>
      </c>
      <c r="L93" s="13">
        <f t="shared" si="8"/>
        <v>480.66999999999996</v>
      </c>
      <c r="M93" s="13">
        <f t="shared" si="8"/>
        <v>141.37</v>
      </c>
      <c r="N93" s="13">
        <f t="shared" si="8"/>
        <v>65.400000000000006</v>
      </c>
    </row>
    <row r="94" spans="1:14" s="53" customFormat="1" x14ac:dyDescent="0.2">
      <c r="A94" s="72"/>
      <c r="B94" s="72"/>
      <c r="C94" s="72"/>
      <c r="D94" s="73"/>
      <c r="E94" s="15"/>
      <c r="F94" s="15"/>
      <c r="G94" s="15"/>
      <c r="H94" s="15"/>
      <c r="I94" s="15"/>
      <c r="J94" s="15"/>
      <c r="K94" s="15"/>
      <c r="L94" s="15"/>
      <c r="M94" s="15"/>
      <c r="N94" s="15"/>
    </row>
    <row r="95" spans="1:14" s="53" customFormat="1" x14ac:dyDescent="0.2">
      <c r="A95" s="72"/>
      <c r="B95" s="72"/>
      <c r="C95" s="72"/>
      <c r="D95" s="73"/>
      <c r="E95" s="15"/>
      <c r="F95" s="15"/>
      <c r="G95" s="15"/>
      <c r="H95" s="15"/>
      <c r="I95" s="15"/>
      <c r="J95" s="15"/>
      <c r="K95" s="15"/>
      <c r="L95" s="15"/>
      <c r="M95" s="15"/>
      <c r="N95" s="15"/>
    </row>
    <row r="96" spans="1:14" s="53" customFormat="1" x14ac:dyDescent="0.2">
      <c r="A96" s="72"/>
      <c r="B96" s="72"/>
      <c r="C96" s="72"/>
      <c r="D96" s="73"/>
      <c r="E96" s="15"/>
      <c r="F96" s="15"/>
      <c r="G96" s="15"/>
      <c r="H96" s="15"/>
      <c r="I96" s="15"/>
      <c r="J96" s="15"/>
      <c r="K96" s="15"/>
      <c r="L96" s="15"/>
      <c r="M96" s="15"/>
      <c r="N96" s="15"/>
    </row>
    <row r="97" spans="1:14" s="53" customFormat="1" x14ac:dyDescent="0.2">
      <c r="A97" s="72"/>
      <c r="B97" s="72"/>
      <c r="C97" s="72"/>
      <c r="D97" s="73"/>
      <c r="E97" s="15"/>
      <c r="F97" s="15"/>
      <c r="G97" s="15"/>
      <c r="H97" s="15"/>
      <c r="I97" s="15"/>
      <c r="J97" s="15"/>
      <c r="K97" s="15"/>
      <c r="L97" s="15"/>
      <c r="M97" s="15"/>
      <c r="N97" s="15"/>
    </row>
    <row r="98" spans="1:14" s="53" customFormat="1" x14ac:dyDescent="0.2">
      <c r="A98" s="72"/>
      <c r="B98" s="72"/>
      <c r="C98" s="74"/>
      <c r="D98" s="75"/>
      <c r="E98" s="18"/>
      <c r="F98" s="18"/>
      <c r="G98" s="18"/>
      <c r="H98" s="18"/>
      <c r="I98" s="18"/>
      <c r="J98" s="18"/>
      <c r="K98" s="18"/>
      <c r="L98" s="18"/>
      <c r="M98" s="18"/>
      <c r="N98" s="18"/>
    </row>
    <row r="99" spans="1:14" s="53" customFormat="1" x14ac:dyDescent="0.2">
      <c r="A99" s="72"/>
      <c r="B99" s="72"/>
      <c r="C99" s="74"/>
      <c r="D99" s="75"/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1:14" s="53" customFormat="1" x14ac:dyDescent="0.2">
      <c r="A100" s="72"/>
      <c r="B100" s="72"/>
      <c r="C100" s="72"/>
      <c r="D100" s="73"/>
      <c r="E100" s="18"/>
      <c r="F100" s="18"/>
      <c r="G100" s="18"/>
      <c r="H100" s="18"/>
      <c r="I100" s="18"/>
      <c r="J100" s="18"/>
      <c r="K100" s="18"/>
      <c r="L100" s="18"/>
      <c r="M100" s="18"/>
      <c r="N100" s="18"/>
    </row>
    <row r="101" spans="1:14" s="53" customFormat="1" x14ac:dyDescent="0.2">
      <c r="A101" s="72"/>
      <c r="B101" s="72"/>
      <c r="C101" s="72"/>
      <c r="D101" s="74"/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1:14" s="53" customFormat="1" x14ac:dyDescent="0.2">
      <c r="A102" s="76"/>
      <c r="D102" s="74"/>
      <c r="E102" s="23"/>
      <c r="F102" s="23"/>
      <c r="G102" s="23"/>
      <c r="H102" s="23"/>
      <c r="I102" s="23"/>
      <c r="J102" s="23"/>
      <c r="K102" s="23"/>
      <c r="L102" s="23"/>
      <c r="M102" s="23"/>
      <c r="N102" s="77"/>
    </row>
    <row r="103" spans="1:14" x14ac:dyDescent="0.2">
      <c r="A103" s="1"/>
      <c r="K103" s="2"/>
      <c r="L103" s="2"/>
      <c r="M103" s="2"/>
      <c r="N103" s="2"/>
    </row>
    <row r="104" spans="1:14" ht="15.75" customHeight="1" x14ac:dyDescent="0.25">
      <c r="A104" s="141" t="s">
        <v>0</v>
      </c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</row>
    <row r="105" spans="1:14" ht="13.5" customHeight="1" x14ac:dyDescent="0.2">
      <c r="A105" s="3" t="s">
        <v>1</v>
      </c>
      <c r="E105" s="4" t="s">
        <v>2</v>
      </c>
      <c r="F105" s="142" t="s">
        <v>66</v>
      </c>
      <c r="G105" s="142"/>
      <c r="H105" s="142"/>
      <c r="I105" s="143" t="s">
        <v>4</v>
      </c>
      <c r="J105" s="143"/>
      <c r="K105" s="144"/>
      <c r="L105" s="144"/>
      <c r="M105" s="144"/>
      <c r="N105" s="144"/>
    </row>
    <row r="106" spans="1:14" ht="11.25" customHeight="1" x14ac:dyDescent="0.2">
      <c r="D106" s="138" t="s">
        <v>5</v>
      </c>
      <c r="E106" s="138"/>
      <c r="F106" s="19" t="s">
        <v>6</v>
      </c>
      <c r="G106" s="3"/>
      <c r="H106" s="3"/>
      <c r="I106" s="138" t="s">
        <v>7</v>
      </c>
      <c r="J106" s="138"/>
      <c r="K106" s="139" t="s">
        <v>8</v>
      </c>
      <c r="L106" s="140"/>
      <c r="M106" s="140"/>
      <c r="N106" s="140"/>
    </row>
    <row r="107" spans="1:14" ht="11.25" customHeight="1" x14ac:dyDescent="0.2">
      <c r="A107" s="159" t="s">
        <v>9</v>
      </c>
      <c r="B107" s="161" t="s">
        <v>10</v>
      </c>
      <c r="C107" s="162"/>
      <c r="D107" s="159" t="s">
        <v>11</v>
      </c>
      <c r="E107" s="165" t="s">
        <v>12</v>
      </c>
      <c r="F107" s="166"/>
      <c r="G107" s="167"/>
      <c r="H107" s="159" t="s">
        <v>13</v>
      </c>
      <c r="I107" s="165" t="s">
        <v>14</v>
      </c>
      <c r="J107" s="166"/>
      <c r="K107" s="167"/>
      <c r="L107" s="165" t="s">
        <v>15</v>
      </c>
      <c r="M107" s="166"/>
      <c r="N107" s="167"/>
    </row>
    <row r="108" spans="1:14" ht="35.25" customHeight="1" x14ac:dyDescent="0.2">
      <c r="A108" s="160"/>
      <c r="B108" s="163"/>
      <c r="C108" s="164"/>
      <c r="D108" s="160"/>
      <c r="E108" s="6" t="s">
        <v>16</v>
      </c>
      <c r="F108" s="6" t="s">
        <v>17</v>
      </c>
      <c r="G108" s="6" t="s">
        <v>18</v>
      </c>
      <c r="H108" s="160"/>
      <c r="I108" s="6" t="s">
        <v>19</v>
      </c>
      <c r="J108" s="7" t="s">
        <v>20</v>
      </c>
      <c r="K108" s="7" t="s">
        <v>21</v>
      </c>
      <c r="L108" s="6" t="s">
        <v>22</v>
      </c>
      <c r="M108" s="6" t="s">
        <v>23</v>
      </c>
      <c r="N108" s="6" t="s">
        <v>24</v>
      </c>
    </row>
    <row r="109" spans="1:14" ht="11.25" customHeight="1" x14ac:dyDescent="0.2">
      <c r="A109" s="8">
        <v>1</v>
      </c>
      <c r="B109" s="154">
        <v>2</v>
      </c>
      <c r="C109" s="155"/>
      <c r="D109" s="8">
        <v>3</v>
      </c>
      <c r="E109" s="8">
        <v>4</v>
      </c>
      <c r="F109" s="8">
        <v>5</v>
      </c>
      <c r="G109" s="8">
        <v>6</v>
      </c>
      <c r="H109" s="8">
        <v>7</v>
      </c>
      <c r="I109" s="8">
        <v>8</v>
      </c>
      <c r="J109" s="8">
        <v>9</v>
      </c>
      <c r="K109" s="8">
        <v>11</v>
      </c>
      <c r="L109" s="8">
        <v>12</v>
      </c>
      <c r="M109" s="8">
        <v>14</v>
      </c>
      <c r="N109" s="8">
        <v>15</v>
      </c>
    </row>
    <row r="110" spans="1:14" ht="12.75" customHeight="1" x14ac:dyDescent="0.2">
      <c r="A110" s="156" t="s">
        <v>119</v>
      </c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8"/>
    </row>
    <row r="111" spans="1:14" ht="24" customHeight="1" x14ac:dyDescent="0.2">
      <c r="A111" s="36">
        <v>15</v>
      </c>
      <c r="B111" s="168" t="s">
        <v>67</v>
      </c>
      <c r="C111" s="169"/>
      <c r="D111" s="36">
        <v>80</v>
      </c>
      <c r="E111" s="37">
        <v>0.6</v>
      </c>
      <c r="F111" s="37">
        <v>3.8</v>
      </c>
      <c r="G111" s="37">
        <v>2.9</v>
      </c>
      <c r="H111" s="37">
        <v>48</v>
      </c>
      <c r="I111" s="37">
        <v>0.02</v>
      </c>
      <c r="J111" s="37">
        <v>0.02</v>
      </c>
      <c r="K111" s="37">
        <v>4.5599999999999996</v>
      </c>
      <c r="L111" s="37">
        <v>12</v>
      </c>
      <c r="M111" s="37">
        <v>9.66</v>
      </c>
      <c r="N111" s="37">
        <v>0.45</v>
      </c>
    </row>
    <row r="112" spans="1:14" x14ac:dyDescent="0.2">
      <c r="A112" s="59">
        <v>284</v>
      </c>
      <c r="B112" s="122" t="s">
        <v>68</v>
      </c>
      <c r="C112" s="123"/>
      <c r="D112" s="64">
        <v>70</v>
      </c>
      <c r="E112" s="37">
        <v>4.5999999999999996</v>
      </c>
      <c r="F112" s="37">
        <v>4.3</v>
      </c>
      <c r="G112" s="37">
        <v>28.1</v>
      </c>
      <c r="H112" s="37">
        <v>171</v>
      </c>
      <c r="I112" s="37">
        <v>0.05</v>
      </c>
      <c r="J112" s="37">
        <v>0.03</v>
      </c>
      <c r="K112" s="37">
        <v>0</v>
      </c>
      <c r="L112" s="37">
        <v>9.7200000000000006</v>
      </c>
      <c r="M112" s="37">
        <v>6.12</v>
      </c>
      <c r="N112" s="37">
        <v>0.52</v>
      </c>
    </row>
    <row r="113" spans="1:14" ht="14.25" customHeight="1" x14ac:dyDescent="0.2">
      <c r="A113" s="41">
        <v>302</v>
      </c>
      <c r="B113" s="90" t="s">
        <v>98</v>
      </c>
      <c r="C113" s="91"/>
      <c r="D113" s="48" t="s">
        <v>99</v>
      </c>
      <c r="E113" s="42">
        <v>11.1</v>
      </c>
      <c r="F113" s="42">
        <v>12.8</v>
      </c>
      <c r="G113" s="42">
        <v>32.200000000000003</v>
      </c>
      <c r="H113" s="42">
        <v>293</v>
      </c>
      <c r="I113" s="42">
        <v>225.34</v>
      </c>
      <c r="J113" s="42">
        <v>19.27</v>
      </c>
      <c r="K113" s="42">
        <v>0.91</v>
      </c>
      <c r="L113" s="42">
        <v>7.0000000000000007E-2</v>
      </c>
      <c r="M113" s="42">
        <v>0.11</v>
      </c>
      <c r="N113" s="42">
        <v>0.15</v>
      </c>
    </row>
    <row r="114" spans="1:14" ht="14.25" customHeight="1" x14ac:dyDescent="0.2">
      <c r="A114" s="41">
        <v>692</v>
      </c>
      <c r="B114" s="122" t="s">
        <v>70</v>
      </c>
      <c r="C114" s="123"/>
      <c r="D114" s="41">
        <v>200</v>
      </c>
      <c r="E114" s="60">
        <v>3.2</v>
      </c>
      <c r="F114" s="60">
        <v>2.8</v>
      </c>
      <c r="G114" s="60">
        <v>18.5</v>
      </c>
      <c r="H114" s="60">
        <v>109</v>
      </c>
      <c r="I114" s="60">
        <v>0.03</v>
      </c>
      <c r="J114" s="60">
        <v>0.12</v>
      </c>
      <c r="K114" s="60">
        <v>0.52</v>
      </c>
      <c r="L114" s="60">
        <v>105.86</v>
      </c>
      <c r="M114" s="60">
        <v>12.18</v>
      </c>
      <c r="N114" s="60">
        <v>0.11</v>
      </c>
    </row>
    <row r="115" spans="1:14" ht="14.25" customHeight="1" x14ac:dyDescent="0.2">
      <c r="A115" s="41">
        <v>147</v>
      </c>
      <c r="B115" s="122" t="s">
        <v>71</v>
      </c>
      <c r="C115" s="123"/>
      <c r="D115" s="64">
        <v>50</v>
      </c>
      <c r="E115" s="60">
        <v>4</v>
      </c>
      <c r="F115" s="60">
        <v>1</v>
      </c>
      <c r="G115" s="60">
        <v>24</v>
      </c>
      <c r="H115" s="60">
        <v>118</v>
      </c>
      <c r="I115" s="60">
        <v>0.08</v>
      </c>
      <c r="J115" s="60">
        <v>0.03</v>
      </c>
      <c r="K115" s="60">
        <v>0</v>
      </c>
      <c r="L115" s="60">
        <v>11.5</v>
      </c>
      <c r="M115" s="60">
        <v>16.5</v>
      </c>
      <c r="N115" s="60">
        <v>1</v>
      </c>
    </row>
    <row r="116" spans="1:14" x14ac:dyDescent="0.2">
      <c r="A116" s="41">
        <v>20</v>
      </c>
      <c r="B116" s="122" t="s">
        <v>72</v>
      </c>
      <c r="C116" s="123"/>
      <c r="D116" s="64">
        <v>8</v>
      </c>
      <c r="E116" s="60">
        <v>0.64</v>
      </c>
      <c r="F116" s="60">
        <v>0.64</v>
      </c>
      <c r="G116" s="60">
        <v>5.6</v>
      </c>
      <c r="H116" s="60">
        <v>62</v>
      </c>
      <c r="I116" s="60">
        <v>0</v>
      </c>
      <c r="J116" s="60">
        <v>0.01</v>
      </c>
      <c r="K116" s="60">
        <v>0</v>
      </c>
      <c r="L116" s="60">
        <v>1.26</v>
      </c>
      <c r="M116" s="60">
        <v>0</v>
      </c>
      <c r="N116" s="60">
        <v>0</v>
      </c>
    </row>
    <row r="117" spans="1:14" ht="11.25" customHeight="1" x14ac:dyDescent="0.2">
      <c r="A117" s="101" t="s">
        <v>122</v>
      </c>
      <c r="B117" s="102"/>
      <c r="C117" s="102"/>
      <c r="D117" s="62">
        <f>D111+D112+180+D114+D115+D116</f>
        <v>588</v>
      </c>
      <c r="E117" s="47">
        <f>SUM(E111:E116)</f>
        <v>24.139999999999997</v>
      </c>
      <c r="F117" s="47">
        <f t="shared" ref="F117:N117" si="9">SUM(F111:F116)</f>
        <v>25.34</v>
      </c>
      <c r="G117" s="47">
        <f t="shared" si="9"/>
        <v>111.3</v>
      </c>
      <c r="H117" s="47">
        <f t="shared" si="9"/>
        <v>801</v>
      </c>
      <c r="I117" s="47">
        <f t="shared" si="9"/>
        <v>225.52</v>
      </c>
      <c r="J117" s="47">
        <f t="shared" si="9"/>
        <v>19.480000000000004</v>
      </c>
      <c r="K117" s="47">
        <f t="shared" si="9"/>
        <v>5.99</v>
      </c>
      <c r="L117" s="47">
        <f t="shared" si="9"/>
        <v>140.41</v>
      </c>
      <c r="M117" s="47">
        <f t="shared" si="9"/>
        <v>44.57</v>
      </c>
      <c r="N117" s="47">
        <f t="shared" si="9"/>
        <v>2.23</v>
      </c>
    </row>
    <row r="118" spans="1:14" ht="11.25" customHeight="1" x14ac:dyDescent="0.2">
      <c r="A118" s="96" t="s">
        <v>48</v>
      </c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8"/>
    </row>
    <row r="119" spans="1:14" ht="11.25" customHeight="1" x14ac:dyDescent="0.2">
      <c r="A119" s="36">
        <v>43</v>
      </c>
      <c r="B119" s="122" t="s">
        <v>73</v>
      </c>
      <c r="C119" s="123"/>
      <c r="D119" s="36">
        <v>60</v>
      </c>
      <c r="E119" s="37">
        <v>1.28</v>
      </c>
      <c r="F119" s="37">
        <v>2.7</v>
      </c>
      <c r="G119" s="37">
        <v>6.15</v>
      </c>
      <c r="H119" s="37">
        <v>53.7</v>
      </c>
      <c r="I119" s="37">
        <v>0.02</v>
      </c>
      <c r="J119" s="37">
        <v>0.03</v>
      </c>
      <c r="K119" s="37">
        <v>12.99</v>
      </c>
      <c r="L119" s="37">
        <v>35.299999999999997</v>
      </c>
      <c r="M119" s="37">
        <v>12.33</v>
      </c>
      <c r="N119" s="37">
        <v>0.45</v>
      </c>
    </row>
    <row r="120" spans="1:14" ht="21.75" customHeight="1" x14ac:dyDescent="0.2">
      <c r="A120" s="41">
        <v>110</v>
      </c>
      <c r="B120" s="122" t="s">
        <v>74</v>
      </c>
      <c r="C120" s="123"/>
      <c r="D120" s="41" t="s">
        <v>35</v>
      </c>
      <c r="E120" s="60">
        <v>1.7</v>
      </c>
      <c r="F120" s="60">
        <v>5</v>
      </c>
      <c r="G120" s="60">
        <v>11.6</v>
      </c>
      <c r="H120" s="60">
        <v>97</v>
      </c>
      <c r="I120" s="60">
        <v>0.04</v>
      </c>
      <c r="J120" s="60">
        <v>0.04</v>
      </c>
      <c r="K120" s="60">
        <v>7.94</v>
      </c>
      <c r="L120" s="60">
        <v>28.94</v>
      </c>
      <c r="M120" s="60">
        <v>20.97</v>
      </c>
      <c r="N120" s="60">
        <v>0.95</v>
      </c>
    </row>
    <row r="121" spans="1:14" x14ac:dyDescent="0.2">
      <c r="A121" s="41" t="s">
        <v>75</v>
      </c>
      <c r="B121" s="122" t="s">
        <v>76</v>
      </c>
      <c r="C121" s="123"/>
      <c r="D121" s="64">
        <v>150</v>
      </c>
      <c r="E121" s="60">
        <v>3.09</v>
      </c>
      <c r="F121" s="60">
        <v>4.92</v>
      </c>
      <c r="G121" s="60">
        <v>20</v>
      </c>
      <c r="H121" s="60">
        <v>138.34</v>
      </c>
      <c r="I121" s="60">
        <v>0.12</v>
      </c>
      <c r="J121" s="60">
        <v>0.1</v>
      </c>
      <c r="K121" s="60">
        <v>10.38</v>
      </c>
      <c r="L121" s="60">
        <v>35.6</v>
      </c>
      <c r="M121" s="60">
        <v>28.4</v>
      </c>
      <c r="N121" s="60">
        <v>1.04</v>
      </c>
    </row>
    <row r="122" spans="1:14" ht="11.25" customHeight="1" x14ac:dyDescent="0.2">
      <c r="A122" s="41">
        <v>83</v>
      </c>
      <c r="B122" s="122" t="s">
        <v>126</v>
      </c>
      <c r="C122" s="123"/>
      <c r="D122" s="64">
        <v>90</v>
      </c>
      <c r="E122" s="60">
        <v>17.600000000000001</v>
      </c>
      <c r="F122" s="60">
        <v>2.79</v>
      </c>
      <c r="G122" s="60">
        <v>0</v>
      </c>
      <c r="H122" s="60">
        <v>95.89</v>
      </c>
      <c r="I122" s="60">
        <v>0.12</v>
      </c>
      <c r="J122" s="60">
        <v>0.13</v>
      </c>
      <c r="K122" s="60">
        <v>0.55000000000000004</v>
      </c>
      <c r="L122" s="60">
        <v>0</v>
      </c>
      <c r="M122" s="60">
        <v>0</v>
      </c>
      <c r="N122" s="60">
        <v>0</v>
      </c>
    </row>
    <row r="123" spans="1:14" ht="23.25" customHeight="1" x14ac:dyDescent="0.2">
      <c r="A123" s="41">
        <v>648</v>
      </c>
      <c r="B123" s="122" t="s">
        <v>77</v>
      </c>
      <c r="C123" s="123"/>
      <c r="D123" s="41">
        <v>200</v>
      </c>
      <c r="E123" s="60">
        <v>0</v>
      </c>
      <c r="F123" s="60">
        <v>0</v>
      </c>
      <c r="G123" s="60">
        <v>20</v>
      </c>
      <c r="H123" s="60">
        <v>76</v>
      </c>
      <c r="I123" s="60">
        <v>0</v>
      </c>
      <c r="J123" s="60">
        <v>0</v>
      </c>
      <c r="K123" s="60">
        <v>0</v>
      </c>
      <c r="L123" s="60">
        <v>0.48</v>
      </c>
      <c r="M123" s="60">
        <v>0</v>
      </c>
      <c r="N123" s="60">
        <v>0.06</v>
      </c>
    </row>
    <row r="124" spans="1:14" x14ac:dyDescent="0.2">
      <c r="A124" s="41">
        <v>147</v>
      </c>
      <c r="B124" s="122" t="s">
        <v>31</v>
      </c>
      <c r="C124" s="123"/>
      <c r="D124" s="64">
        <v>40</v>
      </c>
      <c r="E124" s="60">
        <v>2.456</v>
      </c>
      <c r="F124" s="60">
        <v>0.8</v>
      </c>
      <c r="G124" s="60">
        <v>16.744</v>
      </c>
      <c r="H124" s="60">
        <v>85.76</v>
      </c>
      <c r="I124" s="60">
        <v>0</v>
      </c>
      <c r="J124" s="60">
        <v>0</v>
      </c>
      <c r="K124" s="60">
        <v>0</v>
      </c>
      <c r="L124" s="60">
        <v>0</v>
      </c>
      <c r="M124" s="60">
        <v>0</v>
      </c>
      <c r="N124" s="60">
        <v>0</v>
      </c>
    </row>
    <row r="125" spans="1:14" ht="11.25" customHeight="1" x14ac:dyDescent="0.2">
      <c r="A125" s="41">
        <v>26</v>
      </c>
      <c r="B125" s="122" t="s">
        <v>39</v>
      </c>
      <c r="C125" s="123"/>
      <c r="D125" s="64">
        <v>50</v>
      </c>
      <c r="E125" s="60">
        <v>7.78</v>
      </c>
      <c r="F125" s="60">
        <v>2.5499999999999998</v>
      </c>
      <c r="G125" s="60">
        <v>24.45</v>
      </c>
      <c r="H125" s="60">
        <v>145</v>
      </c>
      <c r="I125" s="60">
        <v>4.8000000000000001E-2</v>
      </c>
      <c r="J125" s="60">
        <v>4.8000000000000001E-2</v>
      </c>
      <c r="K125" s="60">
        <v>0</v>
      </c>
      <c r="L125" s="60">
        <v>44.45</v>
      </c>
      <c r="M125" s="60">
        <v>0</v>
      </c>
      <c r="N125" s="60">
        <v>3.5</v>
      </c>
    </row>
    <row r="126" spans="1:14" ht="11.25" customHeight="1" x14ac:dyDescent="0.2">
      <c r="A126" s="44" t="s">
        <v>78</v>
      </c>
      <c r="B126" s="45"/>
      <c r="C126" s="45"/>
      <c r="D126" s="62">
        <f>D119+260+D121+D122+D123+D124+D125</f>
        <v>850</v>
      </c>
      <c r="E126" s="47">
        <f>SUM(E119:E125)</f>
        <v>33.905999999999999</v>
      </c>
      <c r="F126" s="47">
        <f t="shared" ref="F126:N126" si="10">SUM(F119:F125)</f>
        <v>18.760000000000002</v>
      </c>
      <c r="G126" s="47">
        <f t="shared" si="10"/>
        <v>98.944000000000003</v>
      </c>
      <c r="H126" s="47">
        <f t="shared" si="10"/>
        <v>691.68999999999994</v>
      </c>
      <c r="I126" s="47">
        <f t="shared" si="10"/>
        <v>0.34799999999999998</v>
      </c>
      <c r="J126" s="47">
        <f t="shared" si="10"/>
        <v>0.34800000000000003</v>
      </c>
      <c r="K126" s="47">
        <f t="shared" si="10"/>
        <v>31.860000000000003</v>
      </c>
      <c r="L126" s="47">
        <f t="shared" si="10"/>
        <v>144.77000000000001</v>
      </c>
      <c r="M126" s="47">
        <f t="shared" si="10"/>
        <v>61.699999999999996</v>
      </c>
      <c r="N126" s="47">
        <f t="shared" si="10"/>
        <v>6</v>
      </c>
    </row>
    <row r="127" spans="1:14" ht="24" customHeight="1" x14ac:dyDescent="0.2">
      <c r="A127" s="44" t="s">
        <v>42</v>
      </c>
      <c r="B127" s="45"/>
      <c r="C127" s="45"/>
      <c r="D127" s="62"/>
      <c r="E127" s="47">
        <f t="shared" ref="E127:N127" si="11">SUM(E117,E126)</f>
        <v>58.045999999999992</v>
      </c>
      <c r="F127" s="47">
        <f t="shared" si="11"/>
        <v>44.1</v>
      </c>
      <c r="G127" s="47">
        <f t="shared" si="11"/>
        <v>210.244</v>
      </c>
      <c r="H127" s="47">
        <f t="shared" si="11"/>
        <v>1492.69</v>
      </c>
      <c r="I127" s="47">
        <f t="shared" si="11"/>
        <v>225.86800000000002</v>
      </c>
      <c r="J127" s="47">
        <f t="shared" si="11"/>
        <v>19.828000000000003</v>
      </c>
      <c r="K127" s="47">
        <f t="shared" si="11"/>
        <v>37.85</v>
      </c>
      <c r="L127" s="47">
        <f t="shared" si="11"/>
        <v>285.18</v>
      </c>
      <c r="M127" s="47">
        <f t="shared" si="11"/>
        <v>106.27</v>
      </c>
      <c r="N127" s="47">
        <f t="shared" si="11"/>
        <v>8.23</v>
      </c>
    </row>
    <row r="128" spans="1:14" s="53" customFormat="1" x14ac:dyDescent="0.2">
      <c r="A128" s="72"/>
      <c r="B128" s="72"/>
      <c r="C128" s="72"/>
      <c r="D128" s="73"/>
      <c r="E128" s="15"/>
      <c r="F128" s="15"/>
      <c r="G128" s="15"/>
      <c r="H128" s="15"/>
      <c r="I128" s="15"/>
      <c r="J128" s="15"/>
      <c r="K128" s="15"/>
      <c r="L128" s="15"/>
      <c r="M128" s="15"/>
      <c r="N128" s="15"/>
    </row>
    <row r="129" spans="1:14" s="53" customFormat="1" x14ac:dyDescent="0.2">
      <c r="A129" s="72"/>
      <c r="B129" s="72"/>
      <c r="C129" s="72"/>
      <c r="D129" s="73"/>
      <c r="E129" s="15"/>
      <c r="F129" s="15"/>
      <c r="G129" s="15"/>
      <c r="H129" s="15"/>
      <c r="I129" s="15"/>
      <c r="J129" s="15"/>
      <c r="K129" s="15"/>
      <c r="L129" s="15"/>
      <c r="M129" s="15"/>
      <c r="N129" s="15"/>
    </row>
    <row r="130" spans="1:14" s="53" customFormat="1" x14ac:dyDescent="0.2">
      <c r="A130" s="72"/>
      <c r="B130" s="72"/>
      <c r="C130" s="72"/>
      <c r="D130" s="73"/>
      <c r="E130" s="15"/>
      <c r="F130" s="15"/>
      <c r="G130" s="15"/>
      <c r="H130" s="15"/>
      <c r="I130" s="15"/>
      <c r="J130" s="15"/>
      <c r="K130" s="15"/>
      <c r="L130" s="15"/>
      <c r="M130" s="15"/>
      <c r="N130" s="15"/>
    </row>
    <row r="131" spans="1:14" s="53" customFormat="1" x14ac:dyDescent="0.2">
      <c r="A131" s="72"/>
      <c r="B131" s="72"/>
      <c r="C131" s="72"/>
      <c r="D131" s="73"/>
      <c r="E131" s="15"/>
      <c r="F131" s="15"/>
      <c r="G131" s="15"/>
      <c r="H131" s="15"/>
      <c r="I131" s="15"/>
      <c r="J131" s="15"/>
      <c r="K131" s="15"/>
      <c r="L131" s="15"/>
      <c r="M131" s="15"/>
      <c r="N131" s="15"/>
    </row>
    <row r="132" spans="1:14" s="53" customFormat="1" x14ac:dyDescent="0.2">
      <c r="A132" s="72"/>
      <c r="B132" s="72"/>
      <c r="C132" s="74"/>
      <c r="D132" s="75"/>
      <c r="E132" s="18"/>
      <c r="F132" s="18"/>
      <c r="G132" s="18"/>
      <c r="H132" s="18"/>
      <c r="I132" s="18"/>
      <c r="J132" s="18"/>
      <c r="K132" s="18"/>
      <c r="L132" s="18"/>
      <c r="M132" s="18"/>
      <c r="N132" s="18"/>
    </row>
    <row r="133" spans="1:14" s="53" customFormat="1" x14ac:dyDescent="0.2">
      <c r="A133" s="72"/>
      <c r="B133" s="72"/>
      <c r="C133" s="74"/>
      <c r="D133" s="75"/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1:14" s="53" customFormat="1" x14ac:dyDescent="0.2">
      <c r="A134" s="72"/>
      <c r="B134" s="72"/>
      <c r="C134" s="72"/>
      <c r="D134" s="78"/>
      <c r="E134" s="25"/>
      <c r="F134" s="25"/>
      <c r="G134" s="25"/>
      <c r="H134" s="25"/>
      <c r="I134" s="25"/>
      <c r="J134" s="25"/>
      <c r="K134" s="25"/>
      <c r="L134" s="25"/>
      <c r="M134" s="25"/>
      <c r="N134" s="25"/>
    </row>
    <row r="135" spans="1:14" s="53" customFormat="1" x14ac:dyDescent="0.2">
      <c r="A135" s="72"/>
      <c r="B135" s="72"/>
      <c r="C135" s="72"/>
      <c r="D135" s="74"/>
      <c r="E135" s="25"/>
      <c r="F135" s="25"/>
      <c r="G135" s="25"/>
      <c r="H135" s="25"/>
      <c r="I135" s="25"/>
      <c r="J135" s="25"/>
      <c r="K135" s="25"/>
      <c r="L135" s="25"/>
      <c r="M135" s="25"/>
      <c r="N135" s="25"/>
    </row>
    <row r="136" spans="1:14" s="53" customFormat="1" x14ac:dyDescent="0.2">
      <c r="A136" s="72"/>
      <c r="B136" s="72"/>
      <c r="C136" s="72"/>
      <c r="D136" s="74"/>
      <c r="E136" s="25"/>
      <c r="F136" s="25"/>
      <c r="G136" s="25"/>
      <c r="H136" s="25"/>
      <c r="I136" s="25"/>
      <c r="J136" s="25"/>
      <c r="K136" s="25"/>
      <c r="L136" s="25"/>
      <c r="M136" s="25"/>
      <c r="N136" s="25"/>
    </row>
    <row r="137" spans="1:14" s="53" customFormat="1" x14ac:dyDescent="0.2">
      <c r="A137" s="72"/>
      <c r="B137" s="72"/>
      <c r="C137" s="72"/>
      <c r="D137" s="78"/>
      <c r="E137" s="27"/>
      <c r="F137" s="27"/>
      <c r="G137" s="27"/>
      <c r="H137" s="27"/>
      <c r="I137" s="27"/>
      <c r="J137" s="27"/>
      <c r="K137" s="27"/>
      <c r="L137" s="27"/>
      <c r="M137" s="27"/>
      <c r="N137" s="27"/>
    </row>
    <row r="138" spans="1:14" s="53" customFormat="1" ht="10.5" customHeight="1" x14ac:dyDescent="0.2">
      <c r="A138" s="76"/>
      <c r="K138" s="77"/>
      <c r="L138" s="77"/>
      <c r="M138" s="77"/>
      <c r="N138" s="77"/>
    </row>
    <row r="139" spans="1:14" ht="14.25" customHeight="1" x14ac:dyDescent="0.25">
      <c r="A139" s="141" t="s">
        <v>0</v>
      </c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</row>
    <row r="140" spans="1:14" ht="15.75" customHeight="1" x14ac:dyDescent="0.2">
      <c r="A140" s="3" t="s">
        <v>1</v>
      </c>
      <c r="E140" s="4" t="s">
        <v>2</v>
      </c>
      <c r="F140" s="142" t="s">
        <v>79</v>
      </c>
      <c r="G140" s="142"/>
      <c r="H140" s="142"/>
      <c r="I140" s="143" t="s">
        <v>4</v>
      </c>
      <c r="J140" s="143"/>
      <c r="K140" s="144"/>
      <c r="L140" s="144"/>
      <c r="M140" s="144"/>
      <c r="N140" s="144"/>
    </row>
    <row r="141" spans="1:14" ht="11.25" customHeight="1" x14ac:dyDescent="0.2">
      <c r="D141" s="138" t="s">
        <v>5</v>
      </c>
      <c r="E141" s="138"/>
      <c r="F141" s="19" t="s">
        <v>6</v>
      </c>
      <c r="G141" s="3"/>
      <c r="H141" s="3"/>
      <c r="I141" s="138" t="s">
        <v>7</v>
      </c>
      <c r="J141" s="138"/>
      <c r="K141" s="139" t="s">
        <v>8</v>
      </c>
      <c r="L141" s="140"/>
      <c r="M141" s="140"/>
      <c r="N141" s="140"/>
    </row>
    <row r="142" spans="1:14" ht="21.75" customHeight="1" x14ac:dyDescent="0.2">
      <c r="A142" s="159" t="s">
        <v>9</v>
      </c>
      <c r="B142" s="161" t="s">
        <v>10</v>
      </c>
      <c r="C142" s="162"/>
      <c r="D142" s="159" t="s">
        <v>11</v>
      </c>
      <c r="E142" s="165" t="s">
        <v>12</v>
      </c>
      <c r="F142" s="166"/>
      <c r="G142" s="167"/>
      <c r="H142" s="159" t="s">
        <v>13</v>
      </c>
      <c r="I142" s="165" t="s">
        <v>14</v>
      </c>
      <c r="J142" s="166"/>
      <c r="K142" s="167"/>
      <c r="L142" s="165" t="s">
        <v>15</v>
      </c>
      <c r="M142" s="166"/>
      <c r="N142" s="167"/>
    </row>
    <row r="143" spans="1:14" ht="22.9" customHeight="1" x14ac:dyDescent="0.2">
      <c r="A143" s="160"/>
      <c r="B143" s="163"/>
      <c r="C143" s="164"/>
      <c r="D143" s="160"/>
      <c r="E143" s="6" t="s">
        <v>16</v>
      </c>
      <c r="F143" s="6" t="s">
        <v>17</v>
      </c>
      <c r="G143" s="6" t="s">
        <v>18</v>
      </c>
      <c r="H143" s="160"/>
      <c r="I143" s="6" t="s">
        <v>19</v>
      </c>
      <c r="J143" s="7" t="s">
        <v>20</v>
      </c>
      <c r="K143" s="7" t="s">
        <v>21</v>
      </c>
      <c r="L143" s="6" t="s">
        <v>22</v>
      </c>
      <c r="M143" s="6" t="s">
        <v>23</v>
      </c>
      <c r="N143" s="6" t="s">
        <v>24</v>
      </c>
    </row>
    <row r="144" spans="1:14" ht="11.25" customHeight="1" x14ac:dyDescent="0.2">
      <c r="A144" s="8">
        <v>1</v>
      </c>
      <c r="B144" s="154">
        <v>2</v>
      </c>
      <c r="C144" s="155"/>
      <c r="D144" s="8">
        <v>3</v>
      </c>
      <c r="E144" s="8">
        <v>4</v>
      </c>
      <c r="F144" s="8">
        <v>5</v>
      </c>
      <c r="G144" s="8">
        <v>6</v>
      </c>
      <c r="H144" s="8">
        <v>7</v>
      </c>
      <c r="I144" s="8">
        <v>8</v>
      </c>
      <c r="J144" s="8">
        <v>9</v>
      </c>
      <c r="K144" s="8">
        <v>11</v>
      </c>
      <c r="L144" s="8">
        <v>12</v>
      </c>
      <c r="M144" s="8">
        <v>14</v>
      </c>
      <c r="N144" s="8">
        <v>15</v>
      </c>
    </row>
    <row r="145" spans="1:23" ht="12.75" customHeight="1" x14ac:dyDescent="0.2">
      <c r="A145" s="156" t="s">
        <v>121</v>
      </c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8"/>
    </row>
    <row r="146" spans="1:23" ht="11.25" customHeight="1" x14ac:dyDescent="0.2">
      <c r="A146" s="35">
        <v>302</v>
      </c>
      <c r="B146" s="90" t="s">
        <v>80</v>
      </c>
      <c r="C146" s="91"/>
      <c r="D146" s="48" t="s">
        <v>45</v>
      </c>
      <c r="E146" s="42">
        <v>5.2</v>
      </c>
      <c r="F146" s="42">
        <v>7.2</v>
      </c>
      <c r="G146" s="42">
        <v>36.1</v>
      </c>
      <c r="H146" s="42">
        <v>231</v>
      </c>
      <c r="I146" s="42">
        <v>0.06</v>
      </c>
      <c r="J146" s="42">
        <v>0.14000000000000001</v>
      </c>
      <c r="K146" s="42">
        <v>0.45</v>
      </c>
      <c r="L146" s="42">
        <v>105.29</v>
      </c>
      <c r="M146" s="42">
        <v>30.22</v>
      </c>
      <c r="N146" s="42">
        <v>0.49</v>
      </c>
    </row>
    <row r="147" spans="1:23" ht="11.25" customHeight="1" x14ac:dyDescent="0.2">
      <c r="A147" s="65">
        <v>138</v>
      </c>
      <c r="B147" s="90" t="s">
        <v>127</v>
      </c>
      <c r="C147" s="91"/>
      <c r="D147" s="48">
        <v>90</v>
      </c>
      <c r="E147" s="42">
        <v>22.93</v>
      </c>
      <c r="F147" s="42">
        <v>20.6</v>
      </c>
      <c r="G147" s="42">
        <v>1.59</v>
      </c>
      <c r="H147" s="42">
        <v>282.02999999999997</v>
      </c>
      <c r="I147" s="42">
        <v>0.12</v>
      </c>
      <c r="J147" s="42">
        <v>0</v>
      </c>
      <c r="K147" s="42">
        <v>3.51</v>
      </c>
      <c r="L147" s="42">
        <v>27.41</v>
      </c>
      <c r="M147" s="42">
        <v>27.18</v>
      </c>
      <c r="N147" s="42">
        <v>1.74</v>
      </c>
    </row>
    <row r="148" spans="1:23" ht="11.25" customHeight="1" x14ac:dyDescent="0.2">
      <c r="A148" s="35">
        <v>685</v>
      </c>
      <c r="B148" s="108" t="s">
        <v>30</v>
      </c>
      <c r="C148" s="109"/>
      <c r="D148" s="43">
        <v>200</v>
      </c>
      <c r="E148" s="42">
        <v>0.1</v>
      </c>
      <c r="F148" s="42">
        <v>0</v>
      </c>
      <c r="G148" s="42">
        <v>9.1</v>
      </c>
      <c r="H148" s="42">
        <v>35</v>
      </c>
      <c r="I148" s="42">
        <v>0</v>
      </c>
      <c r="J148" s="42">
        <v>0</v>
      </c>
      <c r="K148" s="42">
        <v>0</v>
      </c>
      <c r="L148" s="42">
        <v>0.26</v>
      </c>
      <c r="M148" s="42">
        <v>0</v>
      </c>
      <c r="N148" s="42">
        <v>0.03</v>
      </c>
      <c r="O148" s="28"/>
      <c r="P148" s="17"/>
      <c r="Q148" s="17"/>
      <c r="R148" s="17"/>
      <c r="S148" s="29"/>
      <c r="T148" s="17"/>
      <c r="U148" s="17"/>
      <c r="V148" s="17"/>
      <c r="W148" s="17"/>
    </row>
    <row r="149" spans="1:23" ht="11.25" customHeight="1" x14ac:dyDescent="0.2">
      <c r="A149" s="35">
        <v>147</v>
      </c>
      <c r="B149" s="90" t="s">
        <v>31</v>
      </c>
      <c r="C149" s="91"/>
      <c r="D149" s="43">
        <v>50</v>
      </c>
      <c r="E149" s="42">
        <v>3.07</v>
      </c>
      <c r="F149" s="42">
        <v>1</v>
      </c>
      <c r="G149" s="42">
        <v>20.93</v>
      </c>
      <c r="H149" s="42">
        <v>107.2</v>
      </c>
      <c r="I149" s="42">
        <v>0</v>
      </c>
      <c r="J149" s="42">
        <v>0</v>
      </c>
      <c r="K149" s="42">
        <v>0</v>
      </c>
      <c r="L149" s="42">
        <v>0</v>
      </c>
      <c r="M149" s="42">
        <v>0</v>
      </c>
      <c r="N149" s="42">
        <v>0</v>
      </c>
    </row>
    <row r="150" spans="1:23" ht="11.25" customHeight="1" x14ac:dyDescent="0.2">
      <c r="A150" s="35">
        <v>368</v>
      </c>
      <c r="B150" s="152" t="s">
        <v>82</v>
      </c>
      <c r="C150" s="153"/>
      <c r="D150" s="43">
        <v>100</v>
      </c>
      <c r="E150" s="42">
        <v>0.9</v>
      </c>
      <c r="F150" s="42">
        <v>0.1</v>
      </c>
      <c r="G150" s="42">
        <v>9.5</v>
      </c>
      <c r="H150" s="42">
        <v>43</v>
      </c>
      <c r="I150" s="42">
        <v>0.03</v>
      </c>
      <c r="J150" s="42">
        <v>0.03</v>
      </c>
      <c r="K150" s="42">
        <v>12</v>
      </c>
      <c r="L150" s="42">
        <v>20</v>
      </c>
      <c r="M150" s="42">
        <v>12</v>
      </c>
      <c r="N150" s="42">
        <v>2.2999999999999998</v>
      </c>
    </row>
    <row r="151" spans="1:23" x14ac:dyDescent="0.2">
      <c r="A151" s="101" t="s">
        <v>120</v>
      </c>
      <c r="B151" s="102"/>
      <c r="C151" s="102"/>
      <c r="D151" s="62">
        <f>185+D147+D148+D149+D150</f>
        <v>625</v>
      </c>
      <c r="E151" s="47">
        <f t="shared" ref="E151:N151" si="12">SUM(E146:E150)</f>
        <v>32.200000000000003</v>
      </c>
      <c r="F151" s="47">
        <f t="shared" si="12"/>
        <v>28.900000000000002</v>
      </c>
      <c r="G151" s="47">
        <f t="shared" si="12"/>
        <v>77.22</v>
      </c>
      <c r="H151" s="47">
        <f t="shared" si="12"/>
        <v>698.23</v>
      </c>
      <c r="I151" s="47">
        <f t="shared" si="12"/>
        <v>0.21</v>
      </c>
      <c r="J151" s="47">
        <f t="shared" si="12"/>
        <v>0.17</v>
      </c>
      <c r="K151" s="47">
        <f t="shared" si="12"/>
        <v>15.96</v>
      </c>
      <c r="L151" s="47">
        <f t="shared" si="12"/>
        <v>152.96</v>
      </c>
      <c r="M151" s="47">
        <f t="shared" si="12"/>
        <v>69.400000000000006</v>
      </c>
      <c r="N151" s="47">
        <f t="shared" si="12"/>
        <v>4.5599999999999996</v>
      </c>
    </row>
    <row r="152" spans="1:23" ht="11.25" customHeight="1" x14ac:dyDescent="0.2">
      <c r="A152" s="96" t="s">
        <v>48</v>
      </c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8"/>
    </row>
    <row r="153" spans="1:23" ht="12.75" customHeight="1" x14ac:dyDescent="0.2">
      <c r="A153" s="35">
        <v>39</v>
      </c>
      <c r="B153" s="99" t="s">
        <v>83</v>
      </c>
      <c r="C153" s="100"/>
      <c r="D153" s="36">
        <v>60</v>
      </c>
      <c r="E153" s="37">
        <v>0.9</v>
      </c>
      <c r="F153" s="37">
        <v>4.43</v>
      </c>
      <c r="G153" s="37">
        <v>3.83</v>
      </c>
      <c r="H153" s="37">
        <v>58.5</v>
      </c>
      <c r="I153" s="37" t="s">
        <v>84</v>
      </c>
      <c r="J153" s="37">
        <v>0.03</v>
      </c>
      <c r="K153" s="37" t="s">
        <v>85</v>
      </c>
      <c r="L153" s="37">
        <v>16.399999999999999</v>
      </c>
      <c r="M153" s="38">
        <v>10.77</v>
      </c>
      <c r="N153" s="38" t="s">
        <v>86</v>
      </c>
    </row>
    <row r="154" spans="1:23" ht="11.25" customHeight="1" x14ac:dyDescent="0.2">
      <c r="A154" s="35">
        <v>139</v>
      </c>
      <c r="B154" s="90" t="s">
        <v>87</v>
      </c>
      <c r="C154" s="91"/>
      <c r="D154" s="35">
        <v>250</v>
      </c>
      <c r="E154" s="42">
        <v>7.9</v>
      </c>
      <c r="F154" s="42">
        <v>3.7</v>
      </c>
      <c r="G154" s="42">
        <v>31.5</v>
      </c>
      <c r="H154" s="42">
        <v>202</v>
      </c>
      <c r="I154" s="42">
        <v>0.22</v>
      </c>
      <c r="J154" s="42">
        <v>0.08</v>
      </c>
      <c r="K154" s="42">
        <v>4.66</v>
      </c>
      <c r="L154" s="42">
        <v>32.65</v>
      </c>
      <c r="M154" s="42">
        <v>39.840000000000003</v>
      </c>
      <c r="N154" s="42">
        <v>2.31</v>
      </c>
    </row>
    <row r="155" spans="1:23" ht="11.25" customHeight="1" x14ac:dyDescent="0.2">
      <c r="A155" s="35">
        <v>436</v>
      </c>
      <c r="B155" s="108" t="s">
        <v>88</v>
      </c>
      <c r="C155" s="109"/>
      <c r="D155" s="43">
        <v>180</v>
      </c>
      <c r="E155" s="42">
        <v>17.37</v>
      </c>
      <c r="F155" s="42">
        <v>17.91</v>
      </c>
      <c r="G155" s="42">
        <v>17.010000000000002</v>
      </c>
      <c r="H155" s="42">
        <v>300.60000000000002</v>
      </c>
      <c r="I155" s="42">
        <v>0.15</v>
      </c>
      <c r="J155" s="42">
        <v>0.17</v>
      </c>
      <c r="K155" s="42">
        <v>7.9</v>
      </c>
      <c r="L155" s="42">
        <v>21.5</v>
      </c>
      <c r="M155" s="42">
        <v>43.52</v>
      </c>
      <c r="N155" s="42">
        <v>3.24</v>
      </c>
    </row>
    <row r="156" spans="1:23" ht="11.25" customHeight="1" x14ac:dyDescent="0.2">
      <c r="A156" s="35">
        <v>24</v>
      </c>
      <c r="B156" s="90" t="s">
        <v>89</v>
      </c>
      <c r="C156" s="91"/>
      <c r="D156" s="43">
        <v>200</v>
      </c>
      <c r="E156" s="42">
        <v>1</v>
      </c>
      <c r="F156" s="42">
        <v>0.2</v>
      </c>
      <c r="G156" s="42">
        <v>20</v>
      </c>
      <c r="H156" s="42">
        <v>92</v>
      </c>
      <c r="I156" s="42">
        <v>7.0000000000000007E-2</v>
      </c>
      <c r="J156" s="42">
        <v>0.08</v>
      </c>
      <c r="K156" s="42">
        <v>1</v>
      </c>
      <c r="L156" s="42">
        <v>16</v>
      </c>
      <c r="M156" s="42">
        <v>0</v>
      </c>
      <c r="N156" s="42">
        <v>0.1</v>
      </c>
    </row>
    <row r="157" spans="1:23" ht="11.25" customHeight="1" x14ac:dyDescent="0.2">
      <c r="A157" s="35">
        <v>147</v>
      </c>
      <c r="B157" s="90" t="s">
        <v>58</v>
      </c>
      <c r="C157" s="91"/>
      <c r="D157" s="43">
        <v>40</v>
      </c>
      <c r="E157" s="42">
        <v>2.456</v>
      </c>
      <c r="F157" s="42">
        <v>0.8</v>
      </c>
      <c r="G157" s="42">
        <v>16.744</v>
      </c>
      <c r="H157" s="42">
        <v>85.76</v>
      </c>
      <c r="I157" s="42">
        <v>0</v>
      </c>
      <c r="J157" s="42">
        <v>0</v>
      </c>
      <c r="K157" s="42">
        <v>0</v>
      </c>
      <c r="L157" s="42">
        <v>0</v>
      </c>
      <c r="M157" s="42">
        <v>0</v>
      </c>
      <c r="N157" s="42">
        <v>0</v>
      </c>
    </row>
    <row r="158" spans="1:23" ht="13.5" customHeight="1" x14ac:dyDescent="0.2">
      <c r="A158" s="35">
        <v>26</v>
      </c>
      <c r="B158" s="90" t="s">
        <v>39</v>
      </c>
      <c r="C158" s="91"/>
      <c r="D158" s="43">
        <v>50</v>
      </c>
      <c r="E158" s="42">
        <v>7.78</v>
      </c>
      <c r="F158" s="42">
        <v>2.5499999999999998</v>
      </c>
      <c r="G158" s="42">
        <v>24.45</v>
      </c>
      <c r="H158" s="42">
        <v>145</v>
      </c>
      <c r="I158" s="42">
        <v>4.8000000000000001E-2</v>
      </c>
      <c r="J158" s="42">
        <v>4.8000000000000001E-2</v>
      </c>
      <c r="K158" s="42">
        <v>0</v>
      </c>
      <c r="L158" s="42">
        <v>44.45</v>
      </c>
      <c r="M158" s="42">
        <v>0</v>
      </c>
      <c r="N158" s="42">
        <v>3.5</v>
      </c>
    </row>
    <row r="159" spans="1:23" ht="11.25" customHeight="1" x14ac:dyDescent="0.2">
      <c r="A159" s="44" t="s">
        <v>90</v>
      </c>
      <c r="B159" s="45"/>
      <c r="C159" s="45"/>
      <c r="D159" s="66">
        <f>SUM(D153:D158)</f>
        <v>780</v>
      </c>
      <c r="E159" s="47">
        <f>SUM(E153:E158)</f>
        <v>37.405999999999999</v>
      </c>
      <c r="F159" s="47">
        <f>SUM(F153:F158)</f>
        <v>29.59</v>
      </c>
      <c r="G159" s="47">
        <f t="shared" ref="G159:N159" si="13">SUM(G153:G158)</f>
        <v>113.53400000000001</v>
      </c>
      <c r="H159" s="47">
        <f t="shared" si="13"/>
        <v>883.86</v>
      </c>
      <c r="I159" s="47">
        <f t="shared" si="13"/>
        <v>0.48799999999999999</v>
      </c>
      <c r="J159" s="47">
        <f t="shared" si="13"/>
        <v>0.40800000000000003</v>
      </c>
      <c r="K159" s="47">
        <f t="shared" si="13"/>
        <v>13.56</v>
      </c>
      <c r="L159" s="47">
        <f t="shared" si="13"/>
        <v>131</v>
      </c>
      <c r="M159" s="47">
        <f t="shared" si="13"/>
        <v>94.13</v>
      </c>
      <c r="N159" s="47">
        <f t="shared" si="13"/>
        <v>9.15</v>
      </c>
    </row>
    <row r="160" spans="1:23" ht="28.9" customHeight="1" x14ac:dyDescent="0.2">
      <c r="A160" s="149" t="s">
        <v>42</v>
      </c>
      <c r="B160" s="150"/>
      <c r="C160" s="150"/>
      <c r="D160" s="151"/>
      <c r="E160" s="47">
        <f>SUM(E151,E159)</f>
        <v>69.605999999999995</v>
      </c>
      <c r="F160" s="47">
        <f t="shared" ref="F160:N160" si="14">SUM(F151,F159)</f>
        <v>58.49</v>
      </c>
      <c r="G160" s="47">
        <f t="shared" si="14"/>
        <v>190.75400000000002</v>
      </c>
      <c r="H160" s="47">
        <f t="shared" si="14"/>
        <v>1582.0900000000001</v>
      </c>
      <c r="I160" s="47">
        <f t="shared" si="14"/>
        <v>0.69799999999999995</v>
      </c>
      <c r="J160" s="47">
        <f t="shared" si="14"/>
        <v>0.57800000000000007</v>
      </c>
      <c r="K160" s="47">
        <f t="shared" si="14"/>
        <v>29.520000000000003</v>
      </c>
      <c r="L160" s="47">
        <f t="shared" si="14"/>
        <v>283.96000000000004</v>
      </c>
      <c r="M160" s="47">
        <f t="shared" si="14"/>
        <v>163.53</v>
      </c>
      <c r="N160" s="47">
        <f t="shared" si="14"/>
        <v>13.71</v>
      </c>
    </row>
    <row r="161" spans="1:14" s="53" customFormat="1" x14ac:dyDescent="0.2">
      <c r="A161" s="74"/>
      <c r="B161" s="74"/>
      <c r="C161" s="72"/>
      <c r="D161" s="73"/>
      <c r="E161" s="15"/>
      <c r="F161" s="15"/>
      <c r="G161" s="15"/>
      <c r="H161" s="15"/>
      <c r="I161" s="15"/>
      <c r="J161" s="15"/>
      <c r="K161" s="15"/>
      <c r="L161" s="15"/>
      <c r="M161" s="15"/>
      <c r="N161" s="15"/>
    </row>
    <row r="162" spans="1:14" s="53" customFormat="1" x14ac:dyDescent="0.2">
      <c r="A162" s="74"/>
      <c r="B162" s="74"/>
      <c r="C162" s="72"/>
      <c r="D162" s="73"/>
      <c r="E162" s="15"/>
      <c r="F162" s="15"/>
      <c r="G162" s="15"/>
      <c r="H162" s="15"/>
      <c r="I162" s="15"/>
      <c r="J162" s="15"/>
      <c r="K162" s="15"/>
      <c r="L162" s="15"/>
      <c r="M162" s="15"/>
      <c r="N162" s="15"/>
    </row>
    <row r="163" spans="1:14" s="53" customFormat="1" x14ac:dyDescent="0.2">
      <c r="A163" s="74"/>
      <c r="B163" s="74"/>
      <c r="C163" s="72"/>
      <c r="D163" s="73"/>
      <c r="E163" s="15"/>
      <c r="F163" s="15"/>
      <c r="G163" s="15"/>
      <c r="H163" s="15"/>
      <c r="I163" s="15"/>
      <c r="J163" s="15"/>
      <c r="K163" s="15"/>
      <c r="L163" s="15"/>
      <c r="M163" s="15"/>
      <c r="N163" s="15"/>
    </row>
    <row r="164" spans="1:14" s="53" customFormat="1" x14ac:dyDescent="0.2">
      <c r="A164" s="74"/>
      <c r="B164" s="74"/>
      <c r="C164" s="72"/>
      <c r="D164" s="73"/>
      <c r="E164" s="15"/>
      <c r="F164" s="15"/>
      <c r="G164" s="15"/>
      <c r="H164" s="15"/>
      <c r="I164" s="15"/>
      <c r="J164" s="15"/>
      <c r="K164" s="15"/>
      <c r="L164" s="15"/>
      <c r="M164" s="15"/>
      <c r="N164" s="15"/>
    </row>
    <row r="165" spans="1:14" s="53" customFormat="1" x14ac:dyDescent="0.2">
      <c r="A165" s="74"/>
      <c r="B165" s="74"/>
      <c r="C165" s="74"/>
      <c r="D165" s="75"/>
      <c r="E165" s="18"/>
      <c r="F165" s="18"/>
      <c r="G165" s="18"/>
      <c r="H165" s="18"/>
      <c r="I165" s="18"/>
      <c r="J165" s="18"/>
      <c r="K165" s="18"/>
      <c r="L165" s="18"/>
      <c r="M165" s="18"/>
      <c r="N165" s="18"/>
    </row>
    <row r="166" spans="1:14" s="53" customFormat="1" x14ac:dyDescent="0.2">
      <c r="A166" s="74"/>
      <c r="B166" s="74"/>
      <c r="C166" s="74"/>
      <c r="D166" s="75"/>
      <c r="E166" s="18"/>
      <c r="F166" s="18"/>
      <c r="G166" s="18"/>
      <c r="H166" s="18"/>
      <c r="I166" s="18"/>
      <c r="J166" s="18"/>
      <c r="K166" s="18"/>
      <c r="L166" s="18"/>
      <c r="M166" s="18"/>
      <c r="N166" s="18"/>
    </row>
    <row r="167" spans="1:14" s="53" customFormat="1" x14ac:dyDescent="0.2">
      <c r="A167" s="74"/>
      <c r="B167" s="74"/>
      <c r="C167" s="74"/>
      <c r="D167" s="74"/>
      <c r="E167" s="25"/>
      <c r="F167" s="25"/>
      <c r="G167" s="25"/>
      <c r="H167" s="25"/>
      <c r="I167" s="25"/>
      <c r="J167" s="25"/>
      <c r="K167" s="25"/>
      <c r="L167" s="25"/>
      <c r="M167" s="25"/>
      <c r="N167" s="25"/>
    </row>
    <row r="168" spans="1:14" s="53" customFormat="1" x14ac:dyDescent="0.2">
      <c r="A168" s="74"/>
      <c r="B168" s="74"/>
      <c r="C168" s="74"/>
      <c r="D168" s="74"/>
      <c r="E168" s="25"/>
      <c r="F168" s="25"/>
      <c r="G168" s="25"/>
      <c r="H168" s="25"/>
      <c r="I168" s="25"/>
      <c r="J168" s="25"/>
      <c r="K168" s="25"/>
      <c r="L168" s="25"/>
      <c r="M168" s="25"/>
      <c r="N168" s="25"/>
    </row>
    <row r="169" spans="1:14" s="53" customFormat="1" x14ac:dyDescent="0.2">
      <c r="A169" s="74"/>
      <c r="B169" s="74"/>
      <c r="C169" s="74"/>
      <c r="D169" s="74"/>
      <c r="E169" s="27"/>
      <c r="F169" s="27"/>
      <c r="G169" s="25"/>
      <c r="H169" s="25"/>
      <c r="I169" s="25"/>
      <c r="J169" s="25"/>
      <c r="K169" s="25"/>
      <c r="L169" s="25"/>
      <c r="M169" s="25"/>
      <c r="N169" s="25"/>
    </row>
    <row r="170" spans="1:14" s="53" customFormat="1" x14ac:dyDescent="0.2">
      <c r="A170" s="74"/>
      <c r="B170" s="74"/>
      <c r="C170" s="74"/>
      <c r="D170" s="74"/>
      <c r="E170" s="27"/>
      <c r="F170" s="27"/>
      <c r="G170" s="25"/>
      <c r="H170" s="25"/>
      <c r="I170" s="25"/>
      <c r="J170" s="25"/>
      <c r="K170" s="25"/>
      <c r="L170" s="25"/>
      <c r="M170" s="25"/>
      <c r="N170" s="25"/>
    </row>
    <row r="171" spans="1:14" s="53" customFormat="1" x14ac:dyDescent="0.2">
      <c r="A171" s="79"/>
      <c r="B171" s="79"/>
      <c r="C171" s="79"/>
      <c r="D171" s="79"/>
      <c r="E171" s="80"/>
      <c r="F171" s="80"/>
      <c r="G171" s="80"/>
      <c r="H171" s="80"/>
      <c r="I171" s="80"/>
      <c r="J171" s="80"/>
      <c r="K171" s="80"/>
      <c r="L171" s="80"/>
      <c r="M171" s="80"/>
      <c r="N171" s="80"/>
    </row>
    <row r="172" spans="1:14" s="53" customFormat="1" x14ac:dyDescent="0.2">
      <c r="A172" s="79"/>
      <c r="B172" s="79"/>
      <c r="C172" s="81"/>
      <c r="D172" s="79"/>
      <c r="E172" s="80"/>
      <c r="F172" s="80"/>
      <c r="G172" s="80"/>
      <c r="H172" s="80"/>
      <c r="I172" s="80"/>
      <c r="J172" s="80"/>
      <c r="K172" s="80"/>
      <c r="L172" s="80"/>
      <c r="M172" s="80"/>
      <c r="N172" s="80"/>
    </row>
    <row r="173" spans="1:14" s="53" customFormat="1" x14ac:dyDescent="0.2">
      <c r="A173" s="74"/>
      <c r="B173" s="74"/>
      <c r="C173" s="74"/>
      <c r="D173" s="74"/>
      <c r="E173" s="27"/>
      <c r="F173" s="27"/>
      <c r="G173" s="25"/>
      <c r="H173" s="25"/>
      <c r="I173" s="25"/>
      <c r="J173" s="25"/>
      <c r="K173" s="25"/>
      <c r="L173" s="25"/>
      <c r="M173" s="25"/>
      <c r="N173" s="25"/>
    </row>
    <row r="174" spans="1:14" x14ac:dyDescent="0.2">
      <c r="A174" s="16"/>
      <c r="B174" s="16"/>
      <c r="C174" s="16"/>
      <c r="D174" s="16"/>
      <c r="E174" s="26"/>
      <c r="F174" s="26"/>
      <c r="G174" s="25"/>
      <c r="H174" s="25"/>
      <c r="I174" s="25"/>
      <c r="J174" s="25"/>
      <c r="K174" s="25"/>
      <c r="L174" s="25"/>
      <c r="M174" s="25"/>
      <c r="N174" s="24"/>
    </row>
    <row r="175" spans="1:14" x14ac:dyDescent="0.2">
      <c r="A175" s="16"/>
      <c r="B175" s="16"/>
      <c r="C175" s="16"/>
      <c r="D175" s="16"/>
      <c r="E175" s="26"/>
      <c r="F175" s="26"/>
      <c r="G175" s="25"/>
      <c r="H175" s="25"/>
      <c r="I175" s="25"/>
      <c r="J175" s="25"/>
      <c r="K175" s="25"/>
      <c r="L175" s="25"/>
      <c r="M175" s="25"/>
      <c r="N175" s="24"/>
    </row>
    <row r="176" spans="1:14" x14ac:dyDescent="0.2">
      <c r="A176" s="16"/>
      <c r="B176" s="16"/>
      <c r="C176" s="16"/>
      <c r="D176" s="16"/>
      <c r="E176" s="26"/>
      <c r="F176" s="26"/>
      <c r="G176" s="25"/>
      <c r="H176" s="25"/>
      <c r="I176" s="25"/>
      <c r="J176" s="25"/>
      <c r="K176" s="25"/>
      <c r="L176" s="25"/>
      <c r="M176" s="25"/>
      <c r="N176" s="24"/>
    </row>
    <row r="177" spans="1:14" x14ac:dyDescent="0.2">
      <c r="A177" s="1"/>
      <c r="K177" s="2"/>
      <c r="L177" s="2"/>
      <c r="M177" s="2"/>
      <c r="N177" s="2"/>
    </row>
    <row r="178" spans="1:14" ht="14.25" customHeight="1" x14ac:dyDescent="0.25">
      <c r="A178" s="124" t="s">
        <v>0</v>
      </c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</row>
    <row r="179" spans="1:14" ht="15.75" customHeight="1" x14ac:dyDescent="0.2">
      <c r="A179" s="52" t="s">
        <v>1</v>
      </c>
      <c r="B179" s="53"/>
      <c r="C179" s="53"/>
      <c r="D179" s="53"/>
      <c r="E179" s="54" t="s">
        <v>2</v>
      </c>
      <c r="F179" s="116" t="s">
        <v>3</v>
      </c>
      <c r="G179" s="116"/>
      <c r="H179" s="116"/>
      <c r="I179" s="117" t="s">
        <v>4</v>
      </c>
      <c r="J179" s="117"/>
      <c r="K179" s="118"/>
      <c r="L179" s="118"/>
      <c r="M179" s="118"/>
      <c r="N179" s="118"/>
    </row>
    <row r="180" spans="1:14" ht="11.25" customHeight="1" x14ac:dyDescent="0.2">
      <c r="A180" s="53"/>
      <c r="B180" s="53"/>
      <c r="C180" s="53"/>
      <c r="D180" s="119" t="s">
        <v>5</v>
      </c>
      <c r="E180" s="119"/>
      <c r="F180" s="55" t="s">
        <v>91</v>
      </c>
      <c r="G180" s="52"/>
      <c r="H180" s="52"/>
      <c r="I180" s="119" t="s">
        <v>7</v>
      </c>
      <c r="J180" s="119"/>
      <c r="K180" s="120" t="s">
        <v>8</v>
      </c>
      <c r="L180" s="121"/>
      <c r="M180" s="121"/>
      <c r="N180" s="121"/>
    </row>
    <row r="181" spans="1:14" ht="11.25" customHeight="1" x14ac:dyDescent="0.2">
      <c r="A181" s="110" t="s">
        <v>9</v>
      </c>
      <c r="B181" s="112" t="s">
        <v>10</v>
      </c>
      <c r="C181" s="113"/>
      <c r="D181" s="110" t="s">
        <v>11</v>
      </c>
      <c r="E181" s="103" t="s">
        <v>12</v>
      </c>
      <c r="F181" s="104"/>
      <c r="G181" s="105"/>
      <c r="H181" s="110" t="s">
        <v>13</v>
      </c>
      <c r="I181" s="103" t="s">
        <v>14</v>
      </c>
      <c r="J181" s="104"/>
      <c r="K181" s="105"/>
      <c r="L181" s="103" t="s">
        <v>15</v>
      </c>
      <c r="M181" s="104"/>
      <c r="N181" s="105"/>
    </row>
    <row r="182" spans="1:14" ht="33" customHeight="1" x14ac:dyDescent="0.2">
      <c r="A182" s="111"/>
      <c r="B182" s="114"/>
      <c r="C182" s="115"/>
      <c r="D182" s="111"/>
      <c r="E182" s="56" t="s">
        <v>16</v>
      </c>
      <c r="F182" s="56" t="s">
        <v>17</v>
      </c>
      <c r="G182" s="56" t="s">
        <v>18</v>
      </c>
      <c r="H182" s="111"/>
      <c r="I182" s="56" t="s">
        <v>19</v>
      </c>
      <c r="J182" s="57" t="s">
        <v>20</v>
      </c>
      <c r="K182" s="57" t="s">
        <v>21</v>
      </c>
      <c r="L182" s="56" t="s">
        <v>22</v>
      </c>
      <c r="M182" s="56" t="s">
        <v>23</v>
      </c>
      <c r="N182" s="56" t="s">
        <v>24</v>
      </c>
    </row>
    <row r="183" spans="1:14" ht="11.25" customHeight="1" x14ac:dyDescent="0.2">
      <c r="A183" s="58">
        <v>1</v>
      </c>
      <c r="B183" s="106">
        <v>2</v>
      </c>
      <c r="C183" s="107"/>
      <c r="D183" s="58">
        <v>3</v>
      </c>
      <c r="E183" s="58">
        <v>4</v>
      </c>
      <c r="F183" s="58">
        <v>5</v>
      </c>
      <c r="G183" s="58">
        <v>6</v>
      </c>
      <c r="H183" s="58">
        <v>7</v>
      </c>
      <c r="I183" s="58">
        <v>8</v>
      </c>
      <c r="J183" s="58">
        <v>9</v>
      </c>
      <c r="K183" s="58">
        <v>11</v>
      </c>
      <c r="L183" s="58">
        <v>12</v>
      </c>
      <c r="M183" s="58">
        <v>14</v>
      </c>
      <c r="N183" s="58">
        <v>15</v>
      </c>
    </row>
    <row r="184" spans="1:14" ht="11.25" customHeight="1" x14ac:dyDescent="0.2">
      <c r="A184" s="96" t="s">
        <v>119</v>
      </c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8"/>
    </row>
    <row r="185" spans="1:14" ht="11.25" customHeight="1" x14ac:dyDescent="0.2">
      <c r="A185" s="35">
        <v>297</v>
      </c>
      <c r="B185" s="90" t="s">
        <v>37</v>
      </c>
      <c r="C185" s="91"/>
      <c r="D185" s="48" t="s">
        <v>45</v>
      </c>
      <c r="E185" s="42">
        <v>6.5</v>
      </c>
      <c r="F185" s="42">
        <v>8</v>
      </c>
      <c r="G185" s="42">
        <v>30.7</v>
      </c>
      <c r="H185" s="42">
        <v>221</v>
      </c>
      <c r="I185" s="42">
        <v>0.16</v>
      </c>
      <c r="J185" s="42">
        <v>0.14000000000000001</v>
      </c>
      <c r="K185" s="42">
        <v>0.46</v>
      </c>
      <c r="L185" s="42">
        <v>113.44</v>
      </c>
      <c r="M185" s="42">
        <v>39.64</v>
      </c>
      <c r="N185" s="42">
        <v>1.03</v>
      </c>
    </row>
    <row r="186" spans="1:14" ht="12.75" customHeight="1" x14ac:dyDescent="0.2">
      <c r="A186" s="35">
        <v>693</v>
      </c>
      <c r="B186" s="90" t="s">
        <v>92</v>
      </c>
      <c r="C186" s="91"/>
      <c r="D186" s="43">
        <v>200</v>
      </c>
      <c r="E186" s="42">
        <v>3.6</v>
      </c>
      <c r="F186" s="42">
        <v>3.3</v>
      </c>
      <c r="G186" s="42">
        <v>13.7</v>
      </c>
      <c r="H186" s="42">
        <v>98</v>
      </c>
      <c r="I186" s="42">
        <v>0.03</v>
      </c>
      <c r="J186" s="42">
        <v>0.13</v>
      </c>
      <c r="K186" s="42">
        <v>0.52</v>
      </c>
      <c r="L186" s="42">
        <v>110.37</v>
      </c>
      <c r="M186" s="42">
        <v>29.97</v>
      </c>
      <c r="N186" s="42">
        <v>0.88</v>
      </c>
    </row>
    <row r="187" spans="1:14" x14ac:dyDescent="0.2">
      <c r="A187" s="35">
        <v>147</v>
      </c>
      <c r="B187" s="90" t="s">
        <v>71</v>
      </c>
      <c r="C187" s="91"/>
      <c r="D187" s="43">
        <v>50</v>
      </c>
      <c r="E187" s="42">
        <v>3.07</v>
      </c>
      <c r="F187" s="42">
        <v>1</v>
      </c>
      <c r="G187" s="42">
        <v>20.93</v>
      </c>
      <c r="H187" s="42">
        <v>107.2</v>
      </c>
      <c r="I187" s="42">
        <v>0</v>
      </c>
      <c r="J187" s="42">
        <v>0</v>
      </c>
      <c r="K187" s="42">
        <v>0</v>
      </c>
      <c r="L187" s="42">
        <v>0</v>
      </c>
      <c r="M187" s="42">
        <v>0</v>
      </c>
      <c r="N187" s="42">
        <v>0</v>
      </c>
    </row>
    <row r="188" spans="1:14" x14ac:dyDescent="0.2">
      <c r="A188" s="35">
        <v>23</v>
      </c>
      <c r="B188" s="90" t="s">
        <v>47</v>
      </c>
      <c r="C188" s="91"/>
      <c r="D188" s="43">
        <v>100</v>
      </c>
      <c r="E188" s="42">
        <v>4.0999999999999996</v>
      </c>
      <c r="F188" s="42">
        <v>2</v>
      </c>
      <c r="G188" s="42">
        <v>10</v>
      </c>
      <c r="H188" s="42">
        <v>98</v>
      </c>
      <c r="I188" s="42">
        <v>0.03</v>
      </c>
      <c r="J188" s="42">
        <v>0.2</v>
      </c>
      <c r="K188" s="42">
        <v>0.42</v>
      </c>
      <c r="L188" s="42">
        <v>158</v>
      </c>
      <c r="M188" s="42">
        <v>0</v>
      </c>
      <c r="N188" s="42">
        <v>0.14000000000000001</v>
      </c>
    </row>
    <row r="189" spans="1:14" ht="11.25" customHeight="1" x14ac:dyDescent="0.2">
      <c r="A189" s="35">
        <v>21</v>
      </c>
      <c r="B189" s="108" t="s">
        <v>32</v>
      </c>
      <c r="C189" s="109"/>
      <c r="D189" s="43">
        <v>12</v>
      </c>
      <c r="E189" s="42">
        <v>3.6</v>
      </c>
      <c r="F189" s="42">
        <v>1.2</v>
      </c>
      <c r="G189" s="42">
        <v>2.4</v>
      </c>
      <c r="H189" s="42">
        <v>49</v>
      </c>
      <c r="I189" s="42">
        <v>0.02</v>
      </c>
      <c r="J189" s="42">
        <v>0</v>
      </c>
      <c r="K189" s="42">
        <v>0.13</v>
      </c>
      <c r="L189" s="42">
        <v>109.82</v>
      </c>
      <c r="M189" s="42">
        <v>0</v>
      </c>
      <c r="N189" s="42">
        <v>0.05</v>
      </c>
    </row>
    <row r="190" spans="1:14" ht="11.25" customHeight="1" x14ac:dyDescent="0.2">
      <c r="A190" s="101" t="s">
        <v>120</v>
      </c>
      <c r="B190" s="102"/>
      <c r="C190" s="102"/>
      <c r="D190" s="62">
        <f>185+D186+D187+D188+D189</f>
        <v>547</v>
      </c>
      <c r="E190" s="47">
        <f t="shared" ref="E190:N190" si="15">SUM(E185:E189)</f>
        <v>20.87</v>
      </c>
      <c r="F190" s="47">
        <f t="shared" si="15"/>
        <v>15.5</v>
      </c>
      <c r="G190" s="47">
        <f t="shared" si="15"/>
        <v>77.73</v>
      </c>
      <c r="H190" s="47">
        <f t="shared" si="15"/>
        <v>573.20000000000005</v>
      </c>
      <c r="I190" s="47">
        <f t="shared" si="15"/>
        <v>0.24</v>
      </c>
      <c r="J190" s="47">
        <f t="shared" si="15"/>
        <v>0.47000000000000003</v>
      </c>
      <c r="K190" s="47">
        <f t="shared" si="15"/>
        <v>1.5299999999999998</v>
      </c>
      <c r="L190" s="47">
        <f t="shared" si="15"/>
        <v>491.63</v>
      </c>
      <c r="M190" s="47">
        <f t="shared" si="15"/>
        <v>69.61</v>
      </c>
      <c r="N190" s="47">
        <f t="shared" si="15"/>
        <v>2.1</v>
      </c>
    </row>
    <row r="191" spans="1:14" ht="11.25" customHeight="1" x14ac:dyDescent="0.2">
      <c r="A191" s="96" t="s">
        <v>48</v>
      </c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8"/>
    </row>
    <row r="192" spans="1:14" ht="23.45" customHeight="1" x14ac:dyDescent="0.2">
      <c r="A192" s="59">
        <v>64</v>
      </c>
      <c r="B192" s="147" t="s">
        <v>49</v>
      </c>
      <c r="C192" s="148"/>
      <c r="D192" s="35">
        <v>60</v>
      </c>
      <c r="E192" s="42">
        <v>0.83</v>
      </c>
      <c r="F192" s="42">
        <v>4.95</v>
      </c>
      <c r="G192" s="42">
        <v>3.98</v>
      </c>
      <c r="H192" s="42">
        <v>63</v>
      </c>
      <c r="I192" s="42">
        <v>0.01</v>
      </c>
      <c r="J192" s="42">
        <v>0.02</v>
      </c>
      <c r="K192" s="42">
        <v>1.1200000000000001</v>
      </c>
      <c r="L192" s="42">
        <v>20.77</v>
      </c>
      <c r="M192" s="42">
        <v>11.19</v>
      </c>
      <c r="N192" s="42">
        <v>0.72</v>
      </c>
    </row>
    <row r="193" spans="1:14" ht="12" customHeight="1" x14ac:dyDescent="0.2">
      <c r="A193" s="41">
        <v>132</v>
      </c>
      <c r="B193" s="90" t="s">
        <v>93</v>
      </c>
      <c r="C193" s="91"/>
      <c r="D193" s="48" t="s">
        <v>35</v>
      </c>
      <c r="E193" s="42">
        <v>2.1</v>
      </c>
      <c r="F193" s="42">
        <v>5.2</v>
      </c>
      <c r="G193" s="42">
        <v>15.4</v>
      </c>
      <c r="H193" s="42">
        <v>119</v>
      </c>
      <c r="I193" s="42">
        <v>0.08</v>
      </c>
      <c r="J193" s="42">
        <v>0.05</v>
      </c>
      <c r="K193" s="42">
        <v>6.7</v>
      </c>
      <c r="L193" s="42">
        <v>15.05</v>
      </c>
      <c r="M193" s="42">
        <v>22.5</v>
      </c>
      <c r="N193" s="42">
        <v>0.84</v>
      </c>
    </row>
    <row r="194" spans="1:14" ht="11.25" customHeight="1" x14ac:dyDescent="0.2">
      <c r="A194" s="41">
        <v>462</v>
      </c>
      <c r="B194" s="90" t="s">
        <v>26</v>
      </c>
      <c r="C194" s="91"/>
      <c r="D194" s="48" t="s">
        <v>27</v>
      </c>
      <c r="E194" s="40">
        <v>9.1999999999999993</v>
      </c>
      <c r="F194" s="40">
        <v>13</v>
      </c>
      <c r="G194" s="40">
        <v>10.7</v>
      </c>
      <c r="H194" s="40">
        <v>197</v>
      </c>
      <c r="I194" s="40">
        <v>0.03</v>
      </c>
      <c r="J194" s="40">
        <v>0.05</v>
      </c>
      <c r="K194" s="40">
        <v>0.47</v>
      </c>
      <c r="L194" s="40">
        <v>11.82</v>
      </c>
      <c r="M194" s="40">
        <v>17.72</v>
      </c>
      <c r="N194" s="40">
        <v>0.76</v>
      </c>
    </row>
    <row r="195" spans="1:14" ht="12.75" customHeight="1" x14ac:dyDescent="0.2">
      <c r="A195" s="41">
        <v>297</v>
      </c>
      <c r="B195" s="90" t="s">
        <v>94</v>
      </c>
      <c r="C195" s="91"/>
      <c r="D195" s="48" t="s">
        <v>29</v>
      </c>
      <c r="E195" s="42">
        <v>8.67</v>
      </c>
      <c r="F195" s="42">
        <v>5.67</v>
      </c>
      <c r="G195" s="42">
        <v>37.840000000000003</v>
      </c>
      <c r="H195" s="42">
        <v>240</v>
      </c>
      <c r="I195" s="42">
        <v>0.26</v>
      </c>
      <c r="J195" s="42">
        <v>0.14000000000000001</v>
      </c>
      <c r="K195" s="42">
        <v>0</v>
      </c>
      <c r="L195" s="42">
        <v>14.07</v>
      </c>
      <c r="M195" s="42">
        <v>132.94999999999999</v>
      </c>
      <c r="N195" s="42">
        <v>4.5599999999999996</v>
      </c>
    </row>
    <row r="196" spans="1:14" ht="12" customHeight="1" x14ac:dyDescent="0.2">
      <c r="A196" s="41">
        <v>686</v>
      </c>
      <c r="B196" s="90" t="s">
        <v>95</v>
      </c>
      <c r="C196" s="91"/>
      <c r="D196" s="43">
        <v>200</v>
      </c>
      <c r="E196" s="42">
        <v>0.6</v>
      </c>
      <c r="F196" s="42">
        <v>0.02</v>
      </c>
      <c r="G196" s="42">
        <v>27</v>
      </c>
      <c r="H196" s="42">
        <v>111</v>
      </c>
      <c r="I196" s="42">
        <v>0.01</v>
      </c>
      <c r="J196" s="42">
        <v>0.05</v>
      </c>
      <c r="K196" s="42">
        <v>80</v>
      </c>
      <c r="L196" s="42">
        <v>11.09</v>
      </c>
      <c r="M196" s="42">
        <v>2.96</v>
      </c>
      <c r="N196" s="42">
        <v>0.56999999999999995</v>
      </c>
    </row>
    <row r="197" spans="1:14" ht="12" customHeight="1" x14ac:dyDescent="0.2">
      <c r="A197" s="41">
        <v>147</v>
      </c>
      <c r="B197" s="90" t="s">
        <v>31</v>
      </c>
      <c r="C197" s="91"/>
      <c r="D197" s="43">
        <v>40</v>
      </c>
      <c r="E197" s="42">
        <v>2.456</v>
      </c>
      <c r="F197" s="42">
        <v>0.8</v>
      </c>
      <c r="G197" s="42">
        <v>16.744</v>
      </c>
      <c r="H197" s="42">
        <v>85.76</v>
      </c>
      <c r="I197" s="42">
        <v>0</v>
      </c>
      <c r="J197" s="42">
        <v>0</v>
      </c>
      <c r="K197" s="42">
        <v>0</v>
      </c>
      <c r="L197" s="42">
        <v>0</v>
      </c>
      <c r="M197" s="42">
        <v>0</v>
      </c>
      <c r="N197" s="42">
        <v>0</v>
      </c>
    </row>
    <row r="198" spans="1:14" ht="11.25" customHeight="1" x14ac:dyDescent="0.2">
      <c r="A198" s="41">
        <v>26</v>
      </c>
      <c r="B198" s="90" t="s">
        <v>39</v>
      </c>
      <c r="C198" s="91"/>
      <c r="D198" s="43">
        <v>50</v>
      </c>
      <c r="E198" s="42">
        <v>7.78</v>
      </c>
      <c r="F198" s="42">
        <v>2.5499999999999998</v>
      </c>
      <c r="G198" s="42">
        <v>24.45</v>
      </c>
      <c r="H198" s="42">
        <v>145</v>
      </c>
      <c r="I198" s="42">
        <v>4.8000000000000001E-2</v>
      </c>
      <c r="J198" s="42">
        <v>4.8000000000000001E-2</v>
      </c>
      <c r="K198" s="42">
        <v>0</v>
      </c>
      <c r="L198" s="42">
        <v>44.45</v>
      </c>
      <c r="M198" s="42">
        <v>0</v>
      </c>
      <c r="N198" s="42">
        <v>3.5</v>
      </c>
    </row>
    <row r="199" spans="1:14" ht="11.25" customHeight="1" x14ac:dyDescent="0.2">
      <c r="A199" s="9" t="s">
        <v>96</v>
      </c>
      <c r="B199" s="10"/>
      <c r="C199" s="10"/>
      <c r="D199" s="20">
        <f>D192+260+120+155+D196+D197+D198</f>
        <v>885</v>
      </c>
      <c r="E199" s="11">
        <f>SUM(E192:E198)</f>
        <v>31.635999999999999</v>
      </c>
      <c r="F199" s="11">
        <f t="shared" ref="F199:N199" si="16">SUM(F192:F198)</f>
        <v>32.19</v>
      </c>
      <c r="G199" s="11">
        <f t="shared" si="16"/>
        <v>136.114</v>
      </c>
      <c r="H199" s="11">
        <f t="shared" si="16"/>
        <v>960.76</v>
      </c>
      <c r="I199" s="11">
        <f t="shared" si="16"/>
        <v>0.438</v>
      </c>
      <c r="J199" s="11">
        <f t="shared" si="16"/>
        <v>0.35799999999999998</v>
      </c>
      <c r="K199" s="11">
        <f t="shared" si="16"/>
        <v>88.29</v>
      </c>
      <c r="L199" s="11">
        <f t="shared" si="16"/>
        <v>117.25</v>
      </c>
      <c r="M199" s="11">
        <f t="shared" si="16"/>
        <v>187.32</v>
      </c>
      <c r="N199" s="11">
        <f t="shared" si="16"/>
        <v>10.95</v>
      </c>
    </row>
    <row r="200" spans="1:14" ht="21.75" customHeight="1" x14ac:dyDescent="0.2">
      <c r="A200" s="9" t="s">
        <v>42</v>
      </c>
      <c r="B200" s="10"/>
      <c r="C200" s="10"/>
      <c r="D200" s="30"/>
      <c r="E200" s="11">
        <f>SUM(E190,E199)</f>
        <v>52.506</v>
      </c>
      <c r="F200" s="11">
        <f t="shared" ref="F200:N200" si="17">SUM(F190,F199)</f>
        <v>47.69</v>
      </c>
      <c r="G200" s="11">
        <f t="shared" si="17"/>
        <v>213.84399999999999</v>
      </c>
      <c r="H200" s="11">
        <f t="shared" si="17"/>
        <v>1533.96</v>
      </c>
      <c r="I200" s="11">
        <f t="shared" si="17"/>
        <v>0.67799999999999994</v>
      </c>
      <c r="J200" s="11">
        <f t="shared" si="17"/>
        <v>0.82800000000000007</v>
      </c>
      <c r="K200" s="11">
        <f t="shared" si="17"/>
        <v>89.820000000000007</v>
      </c>
      <c r="L200" s="11">
        <f t="shared" si="17"/>
        <v>608.88</v>
      </c>
      <c r="M200" s="11">
        <f t="shared" si="17"/>
        <v>256.93</v>
      </c>
      <c r="N200" s="11">
        <f t="shared" si="17"/>
        <v>13.049999999999999</v>
      </c>
    </row>
    <row r="201" spans="1:14" s="53" customFormat="1" x14ac:dyDescent="0.2">
      <c r="A201" s="82"/>
      <c r="B201" s="82"/>
      <c r="C201" s="72"/>
      <c r="D201" s="73"/>
      <c r="E201" s="15"/>
      <c r="F201" s="15"/>
      <c r="G201" s="15"/>
      <c r="H201" s="15"/>
      <c r="I201" s="15"/>
      <c r="J201" s="15"/>
      <c r="K201" s="15"/>
      <c r="L201" s="15"/>
      <c r="M201" s="15"/>
      <c r="N201" s="15"/>
    </row>
    <row r="202" spans="1:14" s="53" customFormat="1" x14ac:dyDescent="0.2">
      <c r="A202" s="72"/>
      <c r="B202" s="72"/>
      <c r="C202" s="72"/>
      <c r="D202" s="73"/>
      <c r="E202" s="15"/>
      <c r="F202" s="15"/>
      <c r="G202" s="15"/>
      <c r="H202" s="15"/>
      <c r="I202" s="15"/>
      <c r="J202" s="15"/>
      <c r="K202" s="15"/>
      <c r="L202" s="15"/>
      <c r="M202" s="15"/>
      <c r="N202" s="15"/>
    </row>
    <row r="203" spans="1:14" s="53" customFormat="1" x14ac:dyDescent="0.2">
      <c r="A203" s="72"/>
      <c r="B203" s="72"/>
      <c r="C203" s="72"/>
      <c r="D203" s="73"/>
      <c r="E203" s="15"/>
      <c r="F203" s="15"/>
      <c r="G203" s="15"/>
      <c r="H203" s="15"/>
      <c r="I203" s="15"/>
      <c r="J203" s="15"/>
      <c r="K203" s="15"/>
      <c r="L203" s="15"/>
      <c r="M203" s="15"/>
      <c r="N203" s="15"/>
    </row>
    <row r="204" spans="1:14" s="53" customFormat="1" x14ac:dyDescent="0.2">
      <c r="A204" s="72"/>
      <c r="B204" s="72"/>
      <c r="C204" s="72"/>
      <c r="D204" s="73"/>
      <c r="E204" s="15"/>
      <c r="F204" s="15"/>
      <c r="G204" s="15"/>
      <c r="H204" s="15"/>
      <c r="I204" s="15"/>
      <c r="J204" s="15"/>
      <c r="K204" s="15"/>
      <c r="L204" s="15"/>
      <c r="M204" s="15"/>
      <c r="N204" s="15"/>
    </row>
    <row r="205" spans="1:14" s="53" customFormat="1" x14ac:dyDescent="0.2">
      <c r="A205" s="72"/>
      <c r="B205" s="72"/>
      <c r="C205" s="74"/>
      <c r="D205" s="75"/>
      <c r="E205" s="18"/>
      <c r="F205" s="18"/>
      <c r="G205" s="18"/>
      <c r="H205" s="18"/>
      <c r="I205" s="18"/>
      <c r="J205" s="18"/>
      <c r="K205" s="18"/>
      <c r="L205" s="18"/>
      <c r="M205" s="18"/>
      <c r="N205" s="18"/>
    </row>
    <row r="206" spans="1:14" s="53" customFormat="1" x14ac:dyDescent="0.2">
      <c r="A206" s="83"/>
      <c r="B206" s="83"/>
      <c r="C206" s="74"/>
      <c r="D206" s="75"/>
      <c r="E206" s="18"/>
      <c r="F206" s="18"/>
      <c r="G206" s="18"/>
      <c r="H206" s="18"/>
      <c r="I206" s="18"/>
      <c r="J206" s="18"/>
      <c r="K206" s="18"/>
      <c r="L206" s="18"/>
      <c r="M206" s="18"/>
      <c r="N206" s="18"/>
    </row>
    <row r="207" spans="1:14" s="53" customFormat="1" x14ac:dyDescent="0.2">
      <c r="A207" s="83"/>
      <c r="B207" s="83"/>
      <c r="C207" s="83"/>
      <c r="D207" s="83"/>
      <c r="E207" s="25"/>
      <c r="F207" s="25"/>
      <c r="G207" s="25"/>
      <c r="H207" s="25"/>
      <c r="I207" s="25"/>
      <c r="J207" s="25"/>
      <c r="K207" s="25"/>
      <c r="L207" s="25"/>
      <c r="M207" s="25"/>
      <c r="N207" s="25"/>
    </row>
    <row r="208" spans="1:14" s="53" customFormat="1" x14ac:dyDescent="0.2">
      <c r="A208" s="83"/>
      <c r="B208" s="83"/>
      <c r="C208" s="83"/>
      <c r="D208" s="74"/>
      <c r="E208" s="25"/>
      <c r="F208" s="25"/>
      <c r="G208" s="25"/>
      <c r="H208" s="25"/>
      <c r="I208" s="25"/>
      <c r="J208" s="25"/>
      <c r="K208" s="25"/>
      <c r="L208" s="25"/>
      <c r="M208" s="25"/>
      <c r="N208" s="25"/>
    </row>
    <row r="209" spans="1:14" s="53" customFormat="1" x14ac:dyDescent="0.2">
      <c r="A209" s="83"/>
      <c r="B209" s="83"/>
      <c r="C209" s="83"/>
      <c r="D209" s="74"/>
      <c r="E209" s="84"/>
      <c r="F209" s="25"/>
      <c r="G209" s="25"/>
      <c r="H209" s="25"/>
      <c r="I209" s="25"/>
      <c r="J209" s="25"/>
      <c r="K209" s="25"/>
      <c r="L209" s="25"/>
      <c r="M209" s="84"/>
      <c r="N209" s="84"/>
    </row>
    <row r="210" spans="1:14" s="53" customFormat="1" x14ac:dyDescent="0.2">
      <c r="A210" s="83"/>
      <c r="B210" s="83"/>
      <c r="C210" s="83"/>
      <c r="D210" s="83"/>
      <c r="E210" s="84"/>
      <c r="F210" s="84"/>
      <c r="G210" s="84"/>
      <c r="H210" s="84"/>
      <c r="I210" s="84"/>
      <c r="J210" s="84"/>
      <c r="K210" s="84"/>
      <c r="L210" s="84"/>
      <c r="M210" s="84"/>
      <c r="N210" s="84"/>
    </row>
    <row r="211" spans="1:14" s="53" customFormat="1" x14ac:dyDescent="0.2">
      <c r="A211" s="83"/>
      <c r="B211" s="83"/>
      <c r="C211" s="83"/>
      <c r="D211" s="83"/>
      <c r="E211" s="84"/>
      <c r="F211" s="84"/>
      <c r="G211" s="84"/>
      <c r="H211" s="84"/>
      <c r="I211" s="84"/>
      <c r="J211" s="84"/>
      <c r="K211" s="84"/>
      <c r="L211" s="84"/>
      <c r="M211" s="84"/>
      <c r="N211" s="84"/>
    </row>
    <row r="212" spans="1:14" ht="41.25" customHeight="1" x14ac:dyDescent="0.2">
      <c r="A212" s="31"/>
      <c r="B212" s="31"/>
      <c r="C212" s="31"/>
      <c r="D212" s="31"/>
      <c r="E212" s="32"/>
      <c r="F212" s="32"/>
      <c r="G212" s="32"/>
      <c r="H212" s="32"/>
      <c r="I212" s="32"/>
      <c r="J212" s="32"/>
      <c r="K212" s="32"/>
      <c r="L212" s="32"/>
      <c r="M212" s="32"/>
      <c r="N212" s="32"/>
    </row>
    <row r="213" spans="1:14" ht="15.75" x14ac:dyDescent="0.25">
      <c r="A213" s="141" t="s">
        <v>0</v>
      </c>
      <c r="B213" s="141"/>
      <c r="C213" s="141"/>
      <c r="D213" s="141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</row>
    <row r="214" spans="1:14" x14ac:dyDescent="0.2">
      <c r="A214" s="3" t="s">
        <v>1</v>
      </c>
      <c r="E214" s="4" t="s">
        <v>2</v>
      </c>
      <c r="F214" s="142" t="s">
        <v>43</v>
      </c>
      <c r="G214" s="142"/>
      <c r="H214" s="142"/>
      <c r="I214" s="143" t="s">
        <v>4</v>
      </c>
      <c r="J214" s="143"/>
      <c r="K214" s="144"/>
      <c r="L214" s="144"/>
      <c r="M214" s="144"/>
      <c r="N214" s="144"/>
    </row>
    <row r="215" spans="1:14" ht="15" customHeight="1" x14ac:dyDescent="0.2">
      <c r="D215" s="138" t="s">
        <v>5</v>
      </c>
      <c r="E215" s="138"/>
      <c r="F215" s="19" t="s">
        <v>91</v>
      </c>
      <c r="G215" s="3"/>
      <c r="H215" s="3"/>
      <c r="I215" s="138" t="s">
        <v>7</v>
      </c>
      <c r="J215" s="138"/>
      <c r="K215" s="139" t="s">
        <v>8</v>
      </c>
      <c r="L215" s="140"/>
      <c r="M215" s="140"/>
      <c r="N215" s="140"/>
    </row>
    <row r="216" spans="1:14" ht="21.75" customHeight="1" x14ac:dyDescent="0.2">
      <c r="A216" s="110" t="s">
        <v>9</v>
      </c>
      <c r="B216" s="112" t="s">
        <v>10</v>
      </c>
      <c r="C216" s="113"/>
      <c r="D216" s="110" t="s">
        <v>11</v>
      </c>
      <c r="E216" s="103" t="s">
        <v>12</v>
      </c>
      <c r="F216" s="104"/>
      <c r="G216" s="105"/>
      <c r="H216" s="110" t="s">
        <v>13</v>
      </c>
      <c r="I216" s="103" t="s">
        <v>14</v>
      </c>
      <c r="J216" s="104"/>
      <c r="K216" s="105"/>
      <c r="L216" s="103" t="s">
        <v>15</v>
      </c>
      <c r="M216" s="104"/>
      <c r="N216" s="105"/>
    </row>
    <row r="217" spans="1:14" ht="24" customHeight="1" x14ac:dyDescent="0.2">
      <c r="A217" s="111"/>
      <c r="B217" s="114"/>
      <c r="C217" s="115"/>
      <c r="D217" s="111"/>
      <c r="E217" s="56" t="s">
        <v>16</v>
      </c>
      <c r="F217" s="56" t="s">
        <v>17</v>
      </c>
      <c r="G217" s="56" t="s">
        <v>18</v>
      </c>
      <c r="H217" s="111"/>
      <c r="I217" s="56" t="s">
        <v>19</v>
      </c>
      <c r="J217" s="57" t="s">
        <v>20</v>
      </c>
      <c r="K217" s="57" t="s">
        <v>21</v>
      </c>
      <c r="L217" s="56" t="s">
        <v>22</v>
      </c>
      <c r="M217" s="56" t="s">
        <v>23</v>
      </c>
      <c r="N217" s="56" t="s">
        <v>24</v>
      </c>
    </row>
    <row r="218" spans="1:14" ht="11.25" customHeight="1" x14ac:dyDescent="0.2">
      <c r="A218" s="58">
        <v>1</v>
      </c>
      <c r="B218" s="106">
        <v>2</v>
      </c>
      <c r="C218" s="107"/>
      <c r="D218" s="58">
        <v>3</v>
      </c>
      <c r="E218" s="58">
        <v>4</v>
      </c>
      <c r="F218" s="58">
        <v>5</v>
      </c>
      <c r="G218" s="58">
        <v>6</v>
      </c>
      <c r="H218" s="58">
        <v>7</v>
      </c>
      <c r="I218" s="58">
        <v>8</v>
      </c>
      <c r="J218" s="58">
        <v>9</v>
      </c>
      <c r="K218" s="58">
        <v>11</v>
      </c>
      <c r="L218" s="58">
        <v>12</v>
      </c>
      <c r="M218" s="58">
        <v>14</v>
      </c>
      <c r="N218" s="58">
        <v>15</v>
      </c>
    </row>
    <row r="219" spans="1:14" x14ac:dyDescent="0.2">
      <c r="A219" s="96" t="s">
        <v>119</v>
      </c>
      <c r="B219" s="97"/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8"/>
    </row>
    <row r="220" spans="1:14" x14ac:dyDescent="0.2">
      <c r="A220" s="35">
        <v>19</v>
      </c>
      <c r="B220" s="145" t="s">
        <v>97</v>
      </c>
      <c r="C220" s="146"/>
      <c r="D220" s="35">
        <v>60</v>
      </c>
      <c r="E220" s="42">
        <v>0.53</v>
      </c>
      <c r="F220" s="42">
        <v>2.7</v>
      </c>
      <c r="G220" s="42">
        <v>2.7</v>
      </c>
      <c r="H220" s="42">
        <v>38.25</v>
      </c>
      <c r="I220" s="42">
        <v>0.03</v>
      </c>
      <c r="J220" s="42">
        <v>0.02</v>
      </c>
      <c r="K220" s="42">
        <v>4.1399999999999997</v>
      </c>
      <c r="L220" s="42">
        <v>8.58</v>
      </c>
      <c r="M220" s="42">
        <v>7.88</v>
      </c>
      <c r="N220" s="42">
        <v>0.38</v>
      </c>
    </row>
    <row r="221" spans="1:14" ht="22.9" customHeight="1" x14ac:dyDescent="0.2">
      <c r="A221" s="35">
        <v>333</v>
      </c>
      <c r="B221" s="90" t="s">
        <v>98</v>
      </c>
      <c r="C221" s="91"/>
      <c r="D221" s="48" t="s">
        <v>99</v>
      </c>
      <c r="E221" s="42">
        <v>11.1</v>
      </c>
      <c r="F221" s="42">
        <v>12.8</v>
      </c>
      <c r="G221" s="42">
        <v>32.200000000000003</v>
      </c>
      <c r="H221" s="42">
        <v>293</v>
      </c>
      <c r="I221" s="42">
        <v>225.34</v>
      </c>
      <c r="J221" s="42">
        <v>19.27</v>
      </c>
      <c r="K221" s="42">
        <v>0.91</v>
      </c>
      <c r="L221" s="42">
        <v>7.0000000000000007E-2</v>
      </c>
      <c r="M221" s="42">
        <v>0.11</v>
      </c>
      <c r="N221" s="42">
        <v>0.15</v>
      </c>
    </row>
    <row r="222" spans="1:14" ht="11.25" customHeight="1" x14ac:dyDescent="0.2">
      <c r="A222" s="35">
        <v>630</v>
      </c>
      <c r="B222" s="90" t="s">
        <v>100</v>
      </c>
      <c r="C222" s="91"/>
      <c r="D222" s="43">
        <v>200</v>
      </c>
      <c r="E222" s="42">
        <v>1.4</v>
      </c>
      <c r="F222" s="42">
        <v>1.4</v>
      </c>
      <c r="G222" s="42">
        <v>11.2</v>
      </c>
      <c r="H222" s="42">
        <v>61</v>
      </c>
      <c r="I222" s="42">
        <v>0.01</v>
      </c>
      <c r="J222" s="42">
        <v>0.06</v>
      </c>
      <c r="K222" s="42">
        <v>0.26</v>
      </c>
      <c r="L222" s="42">
        <v>53.06</v>
      </c>
      <c r="M222" s="42">
        <v>6.09</v>
      </c>
      <c r="N222" s="42">
        <v>7.0000000000000007E-2</v>
      </c>
    </row>
    <row r="223" spans="1:14" ht="12.75" customHeight="1" x14ac:dyDescent="0.2">
      <c r="A223" s="35">
        <v>147</v>
      </c>
      <c r="B223" s="90" t="s">
        <v>58</v>
      </c>
      <c r="C223" s="91"/>
      <c r="D223" s="43">
        <v>50</v>
      </c>
      <c r="E223" s="42">
        <v>3.07</v>
      </c>
      <c r="F223" s="42">
        <v>1</v>
      </c>
      <c r="G223" s="42">
        <v>20.93</v>
      </c>
      <c r="H223" s="42">
        <v>107.2</v>
      </c>
      <c r="I223" s="42">
        <v>0</v>
      </c>
      <c r="J223" s="42">
        <v>0</v>
      </c>
      <c r="K223" s="42">
        <v>0</v>
      </c>
      <c r="L223" s="42">
        <v>0</v>
      </c>
      <c r="M223" s="42">
        <v>0</v>
      </c>
      <c r="N223" s="42">
        <v>0</v>
      </c>
    </row>
    <row r="224" spans="1:14" x14ac:dyDescent="0.2">
      <c r="A224" s="35">
        <v>270</v>
      </c>
      <c r="B224" s="90" t="s">
        <v>128</v>
      </c>
      <c r="C224" s="91"/>
      <c r="D224" s="43">
        <v>100</v>
      </c>
      <c r="E224" s="42">
        <v>0.4</v>
      </c>
      <c r="F224" s="42">
        <v>0.4</v>
      </c>
      <c r="G224" s="42">
        <v>9.8000000000000007</v>
      </c>
      <c r="H224" s="42">
        <v>47</v>
      </c>
      <c r="I224" s="42">
        <v>0.03</v>
      </c>
      <c r="J224" s="42">
        <v>0</v>
      </c>
      <c r="K224" s="42">
        <v>10</v>
      </c>
      <c r="L224" s="63">
        <v>16</v>
      </c>
      <c r="M224" s="42">
        <v>9</v>
      </c>
      <c r="N224" s="42">
        <v>2.2000000000000002</v>
      </c>
    </row>
    <row r="225" spans="1:14" ht="11.25" customHeight="1" x14ac:dyDescent="0.2">
      <c r="A225" s="101" t="s">
        <v>120</v>
      </c>
      <c r="B225" s="102"/>
      <c r="C225" s="102"/>
      <c r="D225" s="62">
        <f>D220+180+D222+D223+D224</f>
        <v>590</v>
      </c>
      <c r="E225" s="47">
        <f>SUM(E220:E224)</f>
        <v>16.499999999999996</v>
      </c>
      <c r="F225" s="47">
        <f t="shared" ref="F225:N225" si="18">SUM(F220:F224)</f>
        <v>18.299999999999997</v>
      </c>
      <c r="G225" s="47">
        <f t="shared" si="18"/>
        <v>76.83</v>
      </c>
      <c r="H225" s="47">
        <f t="shared" si="18"/>
        <v>546.45000000000005</v>
      </c>
      <c r="I225" s="47">
        <f t="shared" si="18"/>
        <v>225.41</v>
      </c>
      <c r="J225" s="47">
        <f t="shared" si="18"/>
        <v>19.349999999999998</v>
      </c>
      <c r="K225" s="47">
        <f t="shared" si="18"/>
        <v>15.309999999999999</v>
      </c>
      <c r="L225" s="47">
        <f t="shared" si="18"/>
        <v>77.710000000000008</v>
      </c>
      <c r="M225" s="47">
        <f t="shared" si="18"/>
        <v>23.08</v>
      </c>
      <c r="N225" s="47">
        <f t="shared" si="18"/>
        <v>2.8000000000000003</v>
      </c>
    </row>
    <row r="226" spans="1:14" ht="11.25" customHeight="1" x14ac:dyDescent="0.2">
      <c r="A226" s="96" t="s">
        <v>48</v>
      </c>
      <c r="B226" s="97"/>
      <c r="C226" s="97"/>
      <c r="D226" s="97"/>
      <c r="E226" s="97"/>
      <c r="F226" s="97"/>
      <c r="G226" s="97"/>
      <c r="H226" s="97"/>
      <c r="I226" s="97"/>
      <c r="J226" s="97"/>
      <c r="K226" s="97"/>
      <c r="L226" s="97"/>
      <c r="M226" s="97"/>
      <c r="N226" s="98"/>
    </row>
    <row r="227" spans="1:14" ht="12" customHeight="1" x14ac:dyDescent="0.2">
      <c r="A227" s="35">
        <v>139</v>
      </c>
      <c r="B227" s="90" t="s">
        <v>87</v>
      </c>
      <c r="C227" s="91"/>
      <c r="D227" s="35">
        <v>250</v>
      </c>
      <c r="E227" s="42">
        <v>7.9</v>
      </c>
      <c r="F227" s="42">
        <v>3.7</v>
      </c>
      <c r="G227" s="42">
        <v>31.5</v>
      </c>
      <c r="H227" s="42">
        <v>202</v>
      </c>
      <c r="I227" s="42">
        <v>0.22</v>
      </c>
      <c r="J227" s="42">
        <v>0.08</v>
      </c>
      <c r="K227" s="42">
        <v>4.66</v>
      </c>
      <c r="L227" s="42">
        <v>32.65</v>
      </c>
      <c r="M227" s="42">
        <v>39.840000000000003</v>
      </c>
      <c r="N227" s="42">
        <v>2.31</v>
      </c>
    </row>
    <row r="228" spans="1:14" ht="10.5" customHeight="1" x14ac:dyDescent="0.2">
      <c r="A228" s="48" t="s">
        <v>75</v>
      </c>
      <c r="B228" s="90" t="s">
        <v>76</v>
      </c>
      <c r="C228" s="91"/>
      <c r="D228" s="35">
        <v>150</v>
      </c>
      <c r="E228" s="42">
        <v>3.09</v>
      </c>
      <c r="F228" s="42">
        <v>4.92</v>
      </c>
      <c r="G228" s="42">
        <v>20</v>
      </c>
      <c r="H228" s="42">
        <v>138.34</v>
      </c>
      <c r="I228" s="42">
        <v>0.12</v>
      </c>
      <c r="J228" s="42">
        <v>0.1</v>
      </c>
      <c r="K228" s="42">
        <v>10.38</v>
      </c>
      <c r="L228" s="42">
        <v>35.6</v>
      </c>
      <c r="M228" s="42">
        <v>28.4</v>
      </c>
      <c r="N228" s="42">
        <v>1.04</v>
      </c>
    </row>
    <row r="229" spans="1:14" ht="11.25" customHeight="1" x14ac:dyDescent="0.2">
      <c r="A229" s="35">
        <v>83</v>
      </c>
      <c r="B229" s="90" t="s">
        <v>129</v>
      </c>
      <c r="C229" s="91"/>
      <c r="D229" s="35" t="s">
        <v>130</v>
      </c>
      <c r="E229" s="42">
        <v>11</v>
      </c>
      <c r="F229" s="42">
        <v>6</v>
      </c>
      <c r="G229" s="42">
        <v>5</v>
      </c>
      <c r="H229" s="42">
        <v>116</v>
      </c>
      <c r="I229" s="42">
        <v>0.09</v>
      </c>
      <c r="J229" s="42">
        <v>0.09</v>
      </c>
      <c r="K229" s="42">
        <v>5.08</v>
      </c>
      <c r="L229" s="42">
        <v>34.08</v>
      </c>
      <c r="M229" s="42">
        <v>45.52</v>
      </c>
      <c r="N229" s="42">
        <v>0.85</v>
      </c>
    </row>
    <row r="230" spans="1:14" ht="11.25" customHeight="1" x14ac:dyDescent="0.2">
      <c r="A230" s="35">
        <v>631</v>
      </c>
      <c r="B230" s="90" t="s">
        <v>52</v>
      </c>
      <c r="C230" s="91"/>
      <c r="D230" s="43">
        <v>200</v>
      </c>
      <c r="E230" s="42">
        <v>0.2</v>
      </c>
      <c r="F230" s="42">
        <v>0.1</v>
      </c>
      <c r="G230" s="42">
        <v>17.2</v>
      </c>
      <c r="H230" s="42">
        <v>68</v>
      </c>
      <c r="I230" s="42">
        <v>0.01</v>
      </c>
      <c r="J230" s="42">
        <v>0.01</v>
      </c>
      <c r="K230" s="42">
        <v>1.6</v>
      </c>
      <c r="L230" s="42">
        <v>6.03</v>
      </c>
      <c r="M230" s="42">
        <v>3.13</v>
      </c>
      <c r="N230" s="42">
        <v>0.8</v>
      </c>
    </row>
    <row r="231" spans="1:14" x14ac:dyDescent="0.2">
      <c r="A231" s="35">
        <v>147</v>
      </c>
      <c r="B231" s="90" t="s">
        <v>31</v>
      </c>
      <c r="C231" s="91"/>
      <c r="D231" s="43">
        <v>40</v>
      </c>
      <c r="E231" s="42">
        <v>2.456</v>
      </c>
      <c r="F231" s="42">
        <v>0.8</v>
      </c>
      <c r="G231" s="42">
        <v>16.744</v>
      </c>
      <c r="H231" s="42">
        <v>85.76</v>
      </c>
      <c r="I231" s="42">
        <v>0</v>
      </c>
      <c r="J231" s="42">
        <v>0</v>
      </c>
      <c r="K231" s="42">
        <v>0</v>
      </c>
      <c r="L231" s="42">
        <v>0</v>
      </c>
      <c r="M231" s="42">
        <v>0</v>
      </c>
      <c r="N231" s="42">
        <v>0</v>
      </c>
    </row>
    <row r="232" spans="1:14" x14ac:dyDescent="0.2">
      <c r="A232" s="35">
        <v>26</v>
      </c>
      <c r="B232" s="90" t="s">
        <v>39</v>
      </c>
      <c r="C232" s="91"/>
      <c r="D232" s="43">
        <v>50</v>
      </c>
      <c r="E232" s="42">
        <v>7.78</v>
      </c>
      <c r="F232" s="42">
        <v>2.5499999999999998</v>
      </c>
      <c r="G232" s="42">
        <v>24.45</v>
      </c>
      <c r="H232" s="42">
        <v>145</v>
      </c>
      <c r="I232" s="42">
        <v>4.8000000000000001E-2</v>
      </c>
      <c r="J232" s="42">
        <v>4.8000000000000001E-2</v>
      </c>
      <c r="K232" s="42">
        <v>0</v>
      </c>
      <c r="L232" s="42">
        <v>44.45</v>
      </c>
      <c r="M232" s="42">
        <v>0</v>
      </c>
      <c r="N232" s="42">
        <v>3.5</v>
      </c>
    </row>
    <row r="233" spans="1:14" ht="11.25" customHeight="1" x14ac:dyDescent="0.2">
      <c r="A233" s="44" t="s">
        <v>101</v>
      </c>
      <c r="B233" s="45"/>
      <c r="C233" s="45"/>
      <c r="D233" s="62">
        <f>D227+D228+100+D230+D231+D232</f>
        <v>790</v>
      </c>
      <c r="E233" s="47">
        <f>SUM(E227:E232)</f>
        <v>32.426000000000002</v>
      </c>
      <c r="F233" s="47">
        <f>SUM(F227:F232)</f>
        <v>18.07</v>
      </c>
      <c r="G233" s="47">
        <f t="shared" ref="G233:N233" si="19">SUM(G227:G232)</f>
        <v>114.89400000000001</v>
      </c>
      <c r="H233" s="47">
        <f t="shared" si="19"/>
        <v>755.1</v>
      </c>
      <c r="I233" s="47">
        <f t="shared" si="19"/>
        <v>0.48799999999999993</v>
      </c>
      <c r="J233" s="47">
        <f t="shared" si="19"/>
        <v>0.32800000000000001</v>
      </c>
      <c r="K233" s="47">
        <f t="shared" si="19"/>
        <v>21.720000000000002</v>
      </c>
      <c r="L233" s="47">
        <f t="shared" si="19"/>
        <v>152.81</v>
      </c>
      <c r="M233" s="47">
        <f t="shared" si="19"/>
        <v>116.89000000000001</v>
      </c>
      <c r="N233" s="47">
        <f t="shared" si="19"/>
        <v>8.5</v>
      </c>
    </row>
    <row r="234" spans="1:14" ht="26.45" customHeight="1" x14ac:dyDescent="0.2">
      <c r="A234" s="87" t="s">
        <v>42</v>
      </c>
      <c r="B234" s="88"/>
      <c r="C234" s="88"/>
      <c r="D234" s="89"/>
      <c r="E234" s="11">
        <f>SUM(E225,E233)</f>
        <v>48.926000000000002</v>
      </c>
      <c r="F234" s="11">
        <f t="shared" ref="F234:N234" si="20">SUM(F225,F233)</f>
        <v>36.369999999999997</v>
      </c>
      <c r="G234" s="11">
        <f t="shared" si="20"/>
        <v>191.72399999999999</v>
      </c>
      <c r="H234" s="11">
        <f t="shared" si="20"/>
        <v>1301.5500000000002</v>
      </c>
      <c r="I234" s="11">
        <f t="shared" si="20"/>
        <v>225.898</v>
      </c>
      <c r="J234" s="11">
        <f t="shared" si="20"/>
        <v>19.677999999999997</v>
      </c>
      <c r="K234" s="11">
        <f t="shared" si="20"/>
        <v>37.03</v>
      </c>
      <c r="L234" s="11">
        <f t="shared" si="20"/>
        <v>230.52</v>
      </c>
      <c r="M234" s="11">
        <f t="shared" si="20"/>
        <v>139.97000000000003</v>
      </c>
      <c r="N234" s="11">
        <f t="shared" si="20"/>
        <v>11.3</v>
      </c>
    </row>
    <row r="235" spans="1:14" s="53" customFormat="1" x14ac:dyDescent="0.2">
      <c r="A235" s="74"/>
      <c r="B235" s="74"/>
      <c r="C235" s="72"/>
      <c r="D235" s="73"/>
      <c r="E235" s="15"/>
      <c r="F235" s="15"/>
      <c r="G235" s="15"/>
      <c r="H235" s="15"/>
      <c r="I235" s="15"/>
      <c r="J235" s="15"/>
      <c r="K235" s="15"/>
      <c r="L235" s="15"/>
      <c r="M235" s="15"/>
      <c r="N235" s="15"/>
    </row>
    <row r="236" spans="1:14" s="53" customFormat="1" x14ac:dyDescent="0.2">
      <c r="A236" s="74"/>
      <c r="B236" s="74"/>
      <c r="C236" s="72"/>
      <c r="D236" s="73"/>
      <c r="E236" s="15"/>
      <c r="F236" s="15"/>
      <c r="G236" s="15"/>
      <c r="H236" s="15"/>
      <c r="I236" s="15"/>
      <c r="J236" s="15"/>
      <c r="K236" s="15"/>
      <c r="L236" s="15"/>
      <c r="M236" s="15"/>
      <c r="N236" s="15"/>
    </row>
    <row r="237" spans="1:14" s="53" customFormat="1" x14ac:dyDescent="0.2">
      <c r="A237" s="74"/>
      <c r="B237" s="74"/>
      <c r="C237" s="72"/>
      <c r="D237" s="73"/>
      <c r="E237" s="15"/>
      <c r="F237" s="15"/>
      <c r="G237" s="15"/>
      <c r="H237" s="15"/>
      <c r="I237" s="15"/>
      <c r="J237" s="15"/>
      <c r="K237" s="15"/>
      <c r="L237" s="15"/>
      <c r="M237" s="15"/>
      <c r="N237" s="15"/>
    </row>
    <row r="238" spans="1:14" s="53" customFormat="1" x14ac:dyDescent="0.2">
      <c r="A238" s="74"/>
      <c r="B238" s="74"/>
      <c r="C238" s="72"/>
      <c r="D238" s="73"/>
      <c r="E238" s="15"/>
      <c r="F238" s="15"/>
      <c r="G238" s="15"/>
      <c r="H238" s="15"/>
      <c r="I238" s="15"/>
      <c r="J238" s="15"/>
      <c r="K238" s="15"/>
      <c r="L238" s="15"/>
      <c r="M238" s="15"/>
      <c r="N238" s="15"/>
    </row>
    <row r="239" spans="1:14" s="53" customFormat="1" x14ac:dyDescent="0.2">
      <c r="A239" s="74"/>
      <c r="B239" s="74"/>
      <c r="C239" s="74"/>
      <c r="D239" s="75"/>
      <c r="E239" s="18"/>
      <c r="F239" s="18"/>
      <c r="G239" s="18"/>
      <c r="H239" s="18"/>
      <c r="I239" s="18"/>
      <c r="J239" s="18"/>
      <c r="K239" s="18"/>
      <c r="L239" s="18"/>
      <c r="M239" s="18"/>
      <c r="N239" s="18"/>
    </row>
    <row r="240" spans="1:14" s="53" customFormat="1" x14ac:dyDescent="0.2">
      <c r="A240" s="74"/>
      <c r="B240" s="74"/>
      <c r="C240" s="74"/>
      <c r="D240" s="75"/>
      <c r="E240" s="18"/>
      <c r="F240" s="18"/>
      <c r="G240" s="18"/>
      <c r="H240" s="18"/>
      <c r="I240" s="18"/>
      <c r="J240" s="18"/>
      <c r="K240" s="18"/>
      <c r="L240" s="18"/>
      <c r="M240" s="18"/>
      <c r="N240" s="18"/>
    </row>
    <row r="241" spans="1:14" s="53" customFormat="1" x14ac:dyDescent="0.2">
      <c r="A241" s="74"/>
      <c r="B241" s="74"/>
      <c r="C241" s="74"/>
      <c r="D241" s="74"/>
      <c r="E241" s="25"/>
      <c r="F241" s="25"/>
      <c r="G241" s="25"/>
      <c r="H241" s="25"/>
      <c r="I241" s="25"/>
      <c r="J241" s="25"/>
      <c r="K241" s="25"/>
      <c r="L241" s="25"/>
      <c r="M241" s="25"/>
      <c r="N241" s="25"/>
    </row>
    <row r="242" spans="1:14" s="53" customFormat="1" x14ac:dyDescent="0.2">
      <c r="A242" s="74"/>
      <c r="B242" s="74"/>
      <c r="C242" s="74"/>
      <c r="D242" s="74"/>
      <c r="E242" s="25"/>
      <c r="F242" s="25"/>
      <c r="G242" s="25"/>
      <c r="H242" s="25"/>
      <c r="I242" s="25"/>
      <c r="J242" s="25"/>
      <c r="K242" s="25"/>
      <c r="L242" s="25"/>
      <c r="M242" s="25"/>
      <c r="N242" s="25"/>
    </row>
    <row r="243" spans="1:14" s="53" customFormat="1" x14ac:dyDescent="0.2">
      <c r="A243" s="74"/>
      <c r="B243" s="74"/>
      <c r="C243" s="74"/>
      <c r="D243" s="74"/>
      <c r="E243" s="27"/>
      <c r="F243" s="25"/>
      <c r="G243" s="25"/>
      <c r="H243" s="25"/>
      <c r="I243" s="25"/>
      <c r="J243" s="25"/>
      <c r="K243" s="25"/>
      <c r="L243" s="25"/>
      <c r="M243" s="25"/>
      <c r="N243" s="25"/>
    </row>
    <row r="244" spans="1:14" s="53" customFormat="1" x14ac:dyDescent="0.2">
      <c r="A244" s="74"/>
      <c r="B244" s="74"/>
      <c r="C244" s="74"/>
      <c r="D244" s="74"/>
      <c r="E244" s="27"/>
      <c r="F244" s="27"/>
      <c r="G244" s="27"/>
      <c r="H244" s="27"/>
      <c r="I244" s="27"/>
      <c r="J244" s="27"/>
      <c r="K244" s="27"/>
      <c r="L244" s="27"/>
      <c r="M244" s="27"/>
      <c r="N244" s="27"/>
    </row>
    <row r="245" spans="1:14" s="53" customFormat="1" ht="11.25" customHeight="1" x14ac:dyDescent="0.2">
      <c r="A245" s="76"/>
      <c r="K245" s="77"/>
      <c r="L245" s="77"/>
      <c r="M245" s="77"/>
      <c r="N245" s="77"/>
    </row>
    <row r="246" spans="1:14" ht="15.75" customHeight="1" x14ac:dyDescent="0.25">
      <c r="A246" s="141" t="s">
        <v>0</v>
      </c>
      <c r="B246" s="141"/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</row>
    <row r="247" spans="1:14" ht="11.25" customHeight="1" x14ac:dyDescent="0.2">
      <c r="A247" s="3" t="s">
        <v>1</v>
      </c>
      <c r="E247" s="4" t="s">
        <v>2</v>
      </c>
      <c r="F247" s="142" t="s">
        <v>54</v>
      </c>
      <c r="G247" s="142"/>
      <c r="H247" s="142"/>
      <c r="I247" s="143" t="s">
        <v>4</v>
      </c>
      <c r="J247" s="143"/>
      <c r="K247" s="144"/>
      <c r="L247" s="144"/>
      <c r="M247" s="144"/>
      <c r="N247" s="144"/>
    </row>
    <row r="248" spans="1:14" ht="15" customHeight="1" x14ac:dyDescent="0.2">
      <c r="D248" s="138" t="s">
        <v>5</v>
      </c>
      <c r="E248" s="138"/>
      <c r="F248" s="19" t="s">
        <v>91</v>
      </c>
      <c r="G248" s="3"/>
      <c r="H248" s="3"/>
      <c r="I248" s="138" t="s">
        <v>7</v>
      </c>
      <c r="J248" s="138"/>
      <c r="K248" s="139" t="s">
        <v>8</v>
      </c>
      <c r="L248" s="140"/>
      <c r="M248" s="140"/>
      <c r="N248" s="140"/>
    </row>
    <row r="249" spans="1:14" ht="11.25" customHeight="1" x14ac:dyDescent="0.2">
      <c r="A249" s="110" t="s">
        <v>9</v>
      </c>
      <c r="B249" s="112" t="s">
        <v>10</v>
      </c>
      <c r="C249" s="113"/>
      <c r="D249" s="110" t="s">
        <v>11</v>
      </c>
      <c r="E249" s="103" t="s">
        <v>12</v>
      </c>
      <c r="F249" s="104"/>
      <c r="G249" s="105"/>
      <c r="H249" s="110" t="s">
        <v>13</v>
      </c>
      <c r="I249" s="103" t="s">
        <v>14</v>
      </c>
      <c r="J249" s="104"/>
      <c r="K249" s="105"/>
      <c r="L249" s="103" t="s">
        <v>15</v>
      </c>
      <c r="M249" s="104"/>
      <c r="N249" s="105"/>
    </row>
    <row r="250" spans="1:14" ht="33.6" customHeight="1" x14ac:dyDescent="0.2">
      <c r="A250" s="111"/>
      <c r="B250" s="114"/>
      <c r="C250" s="115"/>
      <c r="D250" s="111"/>
      <c r="E250" s="56" t="s">
        <v>16</v>
      </c>
      <c r="F250" s="56" t="s">
        <v>17</v>
      </c>
      <c r="G250" s="56" t="s">
        <v>18</v>
      </c>
      <c r="H250" s="111"/>
      <c r="I250" s="56" t="s">
        <v>19</v>
      </c>
      <c r="J250" s="57" t="s">
        <v>20</v>
      </c>
      <c r="K250" s="57" t="s">
        <v>21</v>
      </c>
      <c r="L250" s="56" t="s">
        <v>22</v>
      </c>
      <c r="M250" s="56" t="s">
        <v>23</v>
      </c>
      <c r="N250" s="56" t="s">
        <v>24</v>
      </c>
    </row>
    <row r="251" spans="1:14" ht="11.25" customHeight="1" x14ac:dyDescent="0.2">
      <c r="A251" s="58">
        <v>1</v>
      </c>
      <c r="B251" s="106">
        <v>2</v>
      </c>
      <c r="C251" s="107"/>
      <c r="D251" s="58">
        <v>3</v>
      </c>
      <c r="E251" s="58">
        <v>4</v>
      </c>
      <c r="F251" s="58">
        <v>5</v>
      </c>
      <c r="G251" s="58">
        <v>6</v>
      </c>
      <c r="H251" s="58">
        <v>7</v>
      </c>
      <c r="I251" s="58">
        <v>8</v>
      </c>
      <c r="J251" s="58">
        <v>9</v>
      </c>
      <c r="K251" s="58">
        <v>11</v>
      </c>
      <c r="L251" s="58">
        <v>12</v>
      </c>
      <c r="M251" s="58">
        <v>14</v>
      </c>
      <c r="N251" s="58">
        <v>15</v>
      </c>
    </row>
    <row r="252" spans="1:14" ht="15" customHeight="1" x14ac:dyDescent="0.2">
      <c r="A252" s="96" t="s">
        <v>119</v>
      </c>
      <c r="B252" s="97"/>
      <c r="C252" s="97"/>
      <c r="D252" s="97"/>
      <c r="E252" s="97"/>
      <c r="F252" s="97"/>
      <c r="G252" s="97"/>
      <c r="H252" s="97"/>
      <c r="I252" s="97"/>
      <c r="J252" s="97"/>
      <c r="K252" s="97"/>
      <c r="L252" s="97"/>
      <c r="M252" s="97"/>
      <c r="N252" s="98"/>
    </row>
    <row r="253" spans="1:14" ht="11.25" customHeight="1" x14ac:dyDescent="0.2">
      <c r="A253" s="35">
        <v>311</v>
      </c>
      <c r="B253" s="90" t="s">
        <v>102</v>
      </c>
      <c r="C253" s="91"/>
      <c r="D253" s="48" t="s">
        <v>45</v>
      </c>
      <c r="E253" s="42">
        <v>5.6</v>
      </c>
      <c r="F253" s="42">
        <v>7.6</v>
      </c>
      <c r="G253" s="42">
        <v>29.5</v>
      </c>
      <c r="H253" s="42">
        <v>209</v>
      </c>
      <c r="I253" s="42">
        <v>0.1</v>
      </c>
      <c r="J253" s="42">
        <v>0.14000000000000001</v>
      </c>
      <c r="K253" s="42">
        <v>0.47</v>
      </c>
      <c r="L253" s="42">
        <v>112.38</v>
      </c>
      <c r="M253" s="42">
        <v>32.72</v>
      </c>
      <c r="N253" s="42">
        <v>0.71</v>
      </c>
    </row>
    <row r="254" spans="1:14" x14ac:dyDescent="0.2">
      <c r="A254" s="65">
        <v>138</v>
      </c>
      <c r="B254" s="90" t="s">
        <v>81</v>
      </c>
      <c r="C254" s="91"/>
      <c r="D254" s="48">
        <v>90</v>
      </c>
      <c r="E254" s="42">
        <v>13.38</v>
      </c>
      <c r="F254" s="42">
        <v>14.66</v>
      </c>
      <c r="G254" s="42">
        <v>15.05</v>
      </c>
      <c r="H254" s="42">
        <v>249.43</v>
      </c>
      <c r="I254" s="42">
        <v>0.06</v>
      </c>
      <c r="J254" s="42">
        <v>0.09</v>
      </c>
      <c r="K254" s="42">
        <v>0.15</v>
      </c>
      <c r="L254" s="42">
        <v>24.97</v>
      </c>
      <c r="M254" s="42">
        <v>19.16</v>
      </c>
      <c r="N254" s="42">
        <v>1.48</v>
      </c>
    </row>
    <row r="255" spans="1:14" x14ac:dyDescent="0.2">
      <c r="A255" s="35">
        <v>685</v>
      </c>
      <c r="B255" s="108" t="s">
        <v>30</v>
      </c>
      <c r="C255" s="109"/>
      <c r="D255" s="43">
        <v>200</v>
      </c>
      <c r="E255" s="42">
        <v>0.1</v>
      </c>
      <c r="F255" s="42">
        <v>0</v>
      </c>
      <c r="G255" s="42">
        <v>9.1</v>
      </c>
      <c r="H255" s="42">
        <v>35</v>
      </c>
      <c r="I255" s="42">
        <v>0</v>
      </c>
      <c r="J255" s="42">
        <v>0</v>
      </c>
      <c r="K255" s="42">
        <v>0</v>
      </c>
      <c r="L255" s="42">
        <v>0.26</v>
      </c>
      <c r="M255" s="42">
        <v>0</v>
      </c>
      <c r="N255" s="42">
        <v>0.03</v>
      </c>
    </row>
    <row r="256" spans="1:14" x14ac:dyDescent="0.2">
      <c r="A256" s="35">
        <v>147</v>
      </c>
      <c r="B256" s="90" t="s">
        <v>31</v>
      </c>
      <c r="C256" s="91"/>
      <c r="D256" s="43">
        <v>50</v>
      </c>
      <c r="E256" s="42">
        <v>3.07</v>
      </c>
      <c r="F256" s="42">
        <v>1</v>
      </c>
      <c r="G256" s="42">
        <v>20.93</v>
      </c>
      <c r="H256" s="42">
        <v>107.2</v>
      </c>
      <c r="I256" s="42">
        <v>0</v>
      </c>
      <c r="J256" s="42">
        <v>0</v>
      </c>
      <c r="K256" s="42">
        <v>0</v>
      </c>
      <c r="L256" s="42">
        <v>0</v>
      </c>
      <c r="M256" s="42">
        <v>0</v>
      </c>
      <c r="N256" s="42">
        <v>0</v>
      </c>
    </row>
    <row r="257" spans="1:14" ht="12" customHeight="1" x14ac:dyDescent="0.2">
      <c r="A257" s="35">
        <v>20</v>
      </c>
      <c r="B257" s="94" t="s">
        <v>103</v>
      </c>
      <c r="C257" s="95"/>
      <c r="D257" s="43">
        <v>8</v>
      </c>
      <c r="E257" s="42">
        <v>0.64</v>
      </c>
      <c r="F257" s="42">
        <v>0.64</v>
      </c>
      <c r="G257" s="42">
        <v>5.6</v>
      </c>
      <c r="H257" s="42">
        <v>62</v>
      </c>
      <c r="I257" s="42">
        <v>0</v>
      </c>
      <c r="J257" s="42">
        <v>0.01</v>
      </c>
      <c r="K257" s="42">
        <v>0</v>
      </c>
      <c r="L257" s="42">
        <v>1.26</v>
      </c>
      <c r="M257" s="42">
        <v>0</v>
      </c>
      <c r="N257" s="42">
        <v>0</v>
      </c>
    </row>
    <row r="258" spans="1:14" ht="12" customHeight="1" x14ac:dyDescent="0.2">
      <c r="A258" s="43">
        <v>368</v>
      </c>
      <c r="B258" s="94" t="s">
        <v>40</v>
      </c>
      <c r="C258" s="95"/>
      <c r="D258" s="43">
        <v>100</v>
      </c>
      <c r="E258" s="42">
        <v>1.5</v>
      </c>
      <c r="F258" s="42">
        <v>0.5</v>
      </c>
      <c r="G258" s="42">
        <v>21</v>
      </c>
      <c r="H258" s="42">
        <v>95</v>
      </c>
      <c r="I258" s="42">
        <v>0.04</v>
      </c>
      <c r="J258" s="42">
        <v>0.05</v>
      </c>
      <c r="K258" s="42">
        <v>10</v>
      </c>
      <c r="L258" s="42">
        <v>8</v>
      </c>
      <c r="M258" s="42">
        <v>42</v>
      </c>
      <c r="N258" s="42">
        <v>0.6</v>
      </c>
    </row>
    <row r="259" spans="1:14" ht="12.75" customHeight="1" x14ac:dyDescent="0.2">
      <c r="A259" s="101" t="s">
        <v>120</v>
      </c>
      <c r="B259" s="102"/>
      <c r="C259" s="102"/>
      <c r="D259" s="62">
        <f>185+D254+D255+D256+D257+D258</f>
        <v>633</v>
      </c>
      <c r="E259" s="47">
        <f t="shared" ref="E259:N259" si="21">SUM(E253:E258)</f>
        <v>24.290000000000003</v>
      </c>
      <c r="F259" s="47">
        <f t="shared" si="21"/>
        <v>24.4</v>
      </c>
      <c r="G259" s="47">
        <f t="shared" si="21"/>
        <v>101.17999999999999</v>
      </c>
      <c r="H259" s="47">
        <f t="shared" si="21"/>
        <v>757.63</v>
      </c>
      <c r="I259" s="47">
        <f t="shared" si="21"/>
        <v>0.2</v>
      </c>
      <c r="J259" s="47">
        <f t="shared" si="21"/>
        <v>0.29000000000000004</v>
      </c>
      <c r="K259" s="47">
        <f t="shared" si="21"/>
        <v>10.62</v>
      </c>
      <c r="L259" s="47">
        <f t="shared" si="21"/>
        <v>146.86999999999998</v>
      </c>
      <c r="M259" s="47">
        <f t="shared" si="21"/>
        <v>93.88</v>
      </c>
      <c r="N259" s="47">
        <f t="shared" si="21"/>
        <v>2.82</v>
      </c>
    </row>
    <row r="260" spans="1:14" ht="11.25" customHeight="1" x14ac:dyDescent="0.2">
      <c r="A260" s="96" t="s">
        <v>48</v>
      </c>
      <c r="B260" s="97"/>
      <c r="C260" s="97"/>
      <c r="D260" s="97"/>
      <c r="E260" s="97"/>
      <c r="F260" s="97"/>
      <c r="G260" s="97"/>
      <c r="H260" s="97"/>
      <c r="I260" s="97"/>
      <c r="J260" s="97"/>
      <c r="K260" s="97"/>
      <c r="L260" s="97"/>
      <c r="M260" s="97"/>
      <c r="N260" s="98"/>
    </row>
    <row r="261" spans="1:14" x14ac:dyDescent="0.2">
      <c r="A261" s="59">
        <v>43</v>
      </c>
      <c r="B261" s="90" t="s">
        <v>104</v>
      </c>
      <c r="C261" s="91"/>
      <c r="D261" s="35">
        <v>60</v>
      </c>
      <c r="E261" s="37">
        <v>1.28</v>
      </c>
      <c r="F261" s="37">
        <v>2.7</v>
      </c>
      <c r="G261" s="37">
        <v>6.15</v>
      </c>
      <c r="H261" s="37">
        <v>53.7</v>
      </c>
      <c r="I261" s="37">
        <v>0.02</v>
      </c>
      <c r="J261" s="37">
        <v>0.03</v>
      </c>
      <c r="K261" s="37">
        <v>12.99</v>
      </c>
      <c r="L261" s="37">
        <v>35.299999999999997</v>
      </c>
      <c r="M261" s="37">
        <v>12.33</v>
      </c>
      <c r="N261" s="37">
        <v>0.45</v>
      </c>
    </row>
    <row r="262" spans="1:14" x14ac:dyDescent="0.2">
      <c r="A262" s="35">
        <v>132</v>
      </c>
      <c r="B262" s="90" t="s">
        <v>93</v>
      </c>
      <c r="C262" s="91"/>
      <c r="D262" s="48" t="s">
        <v>35</v>
      </c>
      <c r="E262" s="42">
        <v>2.1</v>
      </c>
      <c r="F262" s="42">
        <v>5.2</v>
      </c>
      <c r="G262" s="42">
        <v>15.4</v>
      </c>
      <c r="H262" s="42">
        <v>119</v>
      </c>
      <c r="I262" s="42">
        <v>0.08</v>
      </c>
      <c r="J262" s="42">
        <v>0.05</v>
      </c>
      <c r="K262" s="42">
        <v>6.7</v>
      </c>
      <c r="L262" s="42">
        <v>15.05</v>
      </c>
      <c r="M262" s="42">
        <v>22.5</v>
      </c>
      <c r="N262" s="42">
        <v>0.84</v>
      </c>
    </row>
    <row r="263" spans="1:14" ht="12.75" customHeight="1" x14ac:dyDescent="0.2">
      <c r="A263" s="35">
        <v>443</v>
      </c>
      <c r="B263" s="90" t="s">
        <v>105</v>
      </c>
      <c r="C263" s="91"/>
      <c r="D263" s="35">
        <v>180</v>
      </c>
      <c r="E263" s="42">
        <v>18.809999999999999</v>
      </c>
      <c r="F263" s="42">
        <v>18.09</v>
      </c>
      <c r="G263" s="42">
        <v>27.45</v>
      </c>
      <c r="H263" s="42">
        <v>353.7</v>
      </c>
      <c r="I263" s="42">
        <v>0.06</v>
      </c>
      <c r="J263" s="42">
        <v>0.11</v>
      </c>
      <c r="K263" s="42">
        <v>0.4</v>
      </c>
      <c r="L263" s="42">
        <v>14.84</v>
      </c>
      <c r="M263" s="42">
        <v>40.200000000000003</v>
      </c>
      <c r="N263" s="42">
        <v>2.66</v>
      </c>
    </row>
    <row r="264" spans="1:14" ht="12.75" customHeight="1" x14ac:dyDescent="0.2">
      <c r="A264" s="35">
        <v>24</v>
      </c>
      <c r="B264" s="90" t="s">
        <v>89</v>
      </c>
      <c r="C264" s="91"/>
      <c r="D264" s="43">
        <v>200</v>
      </c>
      <c r="E264" s="42">
        <v>1</v>
      </c>
      <c r="F264" s="42">
        <v>0.2</v>
      </c>
      <c r="G264" s="42">
        <v>20</v>
      </c>
      <c r="H264" s="42">
        <v>92</v>
      </c>
      <c r="I264" s="42">
        <v>7.0000000000000007E-2</v>
      </c>
      <c r="J264" s="42">
        <v>0.08</v>
      </c>
      <c r="K264" s="42">
        <v>1</v>
      </c>
      <c r="L264" s="42">
        <v>16</v>
      </c>
      <c r="M264" s="42">
        <v>0</v>
      </c>
      <c r="N264" s="42">
        <v>0.1</v>
      </c>
    </row>
    <row r="265" spans="1:14" ht="12.75" customHeight="1" x14ac:dyDescent="0.2">
      <c r="A265" s="35">
        <v>147</v>
      </c>
      <c r="B265" s="90" t="s">
        <v>31</v>
      </c>
      <c r="C265" s="91"/>
      <c r="D265" s="43">
        <v>40</v>
      </c>
      <c r="E265" s="42">
        <v>2.456</v>
      </c>
      <c r="F265" s="42">
        <v>0.8</v>
      </c>
      <c r="G265" s="42">
        <v>16.744</v>
      </c>
      <c r="H265" s="42">
        <v>85.76</v>
      </c>
      <c r="I265" s="42">
        <v>0</v>
      </c>
      <c r="J265" s="42">
        <v>0</v>
      </c>
      <c r="K265" s="42">
        <v>0</v>
      </c>
      <c r="L265" s="42">
        <v>0</v>
      </c>
      <c r="M265" s="42">
        <v>0</v>
      </c>
      <c r="N265" s="42">
        <v>0</v>
      </c>
    </row>
    <row r="266" spans="1:14" x14ac:dyDescent="0.2">
      <c r="A266" s="35">
        <v>26</v>
      </c>
      <c r="B266" s="90" t="s">
        <v>39</v>
      </c>
      <c r="C266" s="91"/>
      <c r="D266" s="43">
        <v>50</v>
      </c>
      <c r="E266" s="42">
        <v>7.78</v>
      </c>
      <c r="F266" s="42">
        <v>2.5499999999999998</v>
      </c>
      <c r="G266" s="42">
        <v>24.45</v>
      </c>
      <c r="H266" s="42">
        <v>145</v>
      </c>
      <c r="I266" s="42">
        <v>4.8000000000000001E-2</v>
      </c>
      <c r="J266" s="42">
        <v>4.8000000000000001E-2</v>
      </c>
      <c r="K266" s="42">
        <v>0</v>
      </c>
      <c r="L266" s="42">
        <v>44.45</v>
      </c>
      <c r="M266" s="42">
        <v>0</v>
      </c>
      <c r="N266" s="42">
        <v>3.5</v>
      </c>
    </row>
    <row r="267" spans="1:14" ht="11.25" customHeight="1" x14ac:dyDescent="0.2">
      <c r="A267" s="44" t="s">
        <v>106</v>
      </c>
      <c r="B267" s="45"/>
      <c r="C267" s="45"/>
      <c r="D267" s="62">
        <f>D261+260+D263+D264+D265+D266</f>
        <v>790</v>
      </c>
      <c r="E267" s="47">
        <f>SUM(E261:E266)</f>
        <v>33.425999999999995</v>
      </c>
      <c r="F267" s="47">
        <f t="shared" ref="F267:N267" si="22">SUM(F261:F266)</f>
        <v>29.540000000000003</v>
      </c>
      <c r="G267" s="47">
        <f t="shared" si="22"/>
        <v>110.194</v>
      </c>
      <c r="H267" s="47">
        <f t="shared" si="22"/>
        <v>849.16</v>
      </c>
      <c r="I267" s="47">
        <f t="shared" si="22"/>
        <v>0.27800000000000002</v>
      </c>
      <c r="J267" s="47">
        <f t="shared" si="22"/>
        <v>0.318</v>
      </c>
      <c r="K267" s="47">
        <f t="shared" si="22"/>
        <v>21.09</v>
      </c>
      <c r="L267" s="47">
        <f t="shared" si="22"/>
        <v>125.64</v>
      </c>
      <c r="M267" s="47">
        <f t="shared" si="22"/>
        <v>75.03</v>
      </c>
      <c r="N267" s="47">
        <f t="shared" si="22"/>
        <v>7.55</v>
      </c>
    </row>
    <row r="268" spans="1:14" ht="24" customHeight="1" x14ac:dyDescent="0.2">
      <c r="A268" s="44" t="s">
        <v>42</v>
      </c>
      <c r="B268" s="45"/>
      <c r="C268" s="45"/>
      <c r="D268" s="67"/>
      <c r="E268" s="47">
        <f>SUM(E259,E267)</f>
        <v>57.715999999999994</v>
      </c>
      <c r="F268" s="47">
        <f t="shared" ref="F268:N268" si="23">SUM(F259,F267)</f>
        <v>53.94</v>
      </c>
      <c r="G268" s="47">
        <f t="shared" si="23"/>
        <v>211.374</v>
      </c>
      <c r="H268" s="47">
        <f t="shared" si="23"/>
        <v>1606.79</v>
      </c>
      <c r="I268" s="47">
        <f t="shared" si="23"/>
        <v>0.47800000000000004</v>
      </c>
      <c r="J268" s="47">
        <f t="shared" si="23"/>
        <v>0.6080000000000001</v>
      </c>
      <c r="K268" s="47">
        <f t="shared" si="23"/>
        <v>31.71</v>
      </c>
      <c r="L268" s="47">
        <f t="shared" si="23"/>
        <v>272.51</v>
      </c>
      <c r="M268" s="47">
        <f t="shared" si="23"/>
        <v>168.91</v>
      </c>
      <c r="N268" s="47">
        <f t="shared" si="23"/>
        <v>10.37</v>
      </c>
    </row>
    <row r="269" spans="1:14" s="53" customFormat="1" x14ac:dyDescent="0.2">
      <c r="A269" s="72"/>
      <c r="B269" s="72"/>
      <c r="C269" s="72"/>
      <c r="D269" s="73"/>
      <c r="E269" s="15"/>
      <c r="F269" s="15"/>
      <c r="G269" s="15"/>
      <c r="H269" s="15"/>
      <c r="I269" s="15"/>
      <c r="J269" s="15"/>
      <c r="K269" s="15"/>
      <c r="L269" s="15"/>
      <c r="M269" s="15"/>
      <c r="N269" s="15"/>
    </row>
    <row r="270" spans="1:14" s="53" customFormat="1" x14ac:dyDescent="0.2">
      <c r="A270" s="72"/>
      <c r="B270" s="72"/>
      <c r="C270" s="72"/>
      <c r="D270" s="73"/>
      <c r="E270" s="15"/>
      <c r="F270" s="15"/>
      <c r="G270" s="15"/>
      <c r="H270" s="15"/>
      <c r="I270" s="15"/>
      <c r="J270" s="15"/>
      <c r="K270" s="15"/>
      <c r="L270" s="15"/>
      <c r="M270" s="15"/>
      <c r="N270" s="15"/>
    </row>
    <row r="271" spans="1:14" s="53" customFormat="1" x14ac:dyDescent="0.2">
      <c r="A271" s="72"/>
      <c r="B271" s="72"/>
      <c r="C271" s="72"/>
      <c r="D271" s="73"/>
      <c r="E271" s="15"/>
      <c r="F271" s="15"/>
      <c r="G271" s="15"/>
      <c r="H271" s="15"/>
      <c r="I271" s="15"/>
      <c r="J271" s="15"/>
      <c r="K271" s="15"/>
      <c r="L271" s="15"/>
      <c r="M271" s="15"/>
      <c r="N271" s="15"/>
    </row>
    <row r="272" spans="1:14" s="53" customFormat="1" x14ac:dyDescent="0.2">
      <c r="A272" s="72"/>
      <c r="B272" s="72"/>
      <c r="C272" s="72"/>
      <c r="D272" s="73"/>
      <c r="E272" s="15"/>
      <c r="F272" s="15"/>
      <c r="G272" s="15"/>
      <c r="H272" s="15"/>
      <c r="I272" s="15"/>
      <c r="J272" s="15"/>
      <c r="K272" s="15"/>
      <c r="L272" s="15"/>
      <c r="M272" s="15"/>
      <c r="N272" s="15"/>
    </row>
    <row r="273" spans="1:14" s="53" customFormat="1" x14ac:dyDescent="0.2">
      <c r="A273" s="72"/>
      <c r="B273" s="72"/>
      <c r="C273" s="74"/>
      <c r="D273" s="75"/>
      <c r="E273" s="18"/>
      <c r="F273" s="18"/>
      <c r="G273" s="18"/>
      <c r="H273" s="18"/>
      <c r="I273" s="18"/>
      <c r="J273" s="18"/>
      <c r="K273" s="18"/>
      <c r="L273" s="18"/>
      <c r="M273" s="18"/>
      <c r="N273" s="18"/>
    </row>
    <row r="274" spans="1:14" s="53" customFormat="1" x14ac:dyDescent="0.2">
      <c r="A274" s="72"/>
      <c r="B274" s="72"/>
      <c r="C274" s="74"/>
      <c r="D274" s="75"/>
      <c r="E274" s="18"/>
      <c r="F274" s="18"/>
      <c r="G274" s="18"/>
      <c r="H274" s="18"/>
      <c r="I274" s="18"/>
      <c r="J274" s="18"/>
      <c r="K274" s="18"/>
      <c r="L274" s="18"/>
      <c r="M274" s="18"/>
      <c r="N274" s="18"/>
    </row>
    <row r="275" spans="1:14" s="53" customFormat="1" x14ac:dyDescent="0.2">
      <c r="A275" s="72"/>
      <c r="B275" s="72"/>
      <c r="C275" s="72"/>
      <c r="D275" s="72"/>
      <c r="E275" s="25"/>
      <c r="F275" s="25"/>
      <c r="G275" s="25"/>
      <c r="H275" s="25"/>
      <c r="I275" s="25"/>
      <c r="J275" s="25"/>
      <c r="K275" s="25"/>
      <c r="L275" s="25"/>
      <c r="M275" s="25"/>
      <c r="N275" s="25"/>
    </row>
    <row r="276" spans="1:14" s="53" customFormat="1" x14ac:dyDescent="0.2">
      <c r="A276" s="72"/>
      <c r="B276" s="72"/>
      <c r="C276" s="72"/>
      <c r="D276" s="74"/>
      <c r="E276" s="25"/>
      <c r="F276" s="25"/>
      <c r="G276" s="25"/>
      <c r="H276" s="25"/>
      <c r="I276" s="25"/>
      <c r="J276" s="25"/>
      <c r="K276" s="25"/>
      <c r="L276" s="25"/>
      <c r="M276" s="25"/>
      <c r="N276" s="25"/>
    </row>
    <row r="277" spans="1:14" s="53" customFormat="1" x14ac:dyDescent="0.2">
      <c r="A277" s="72"/>
      <c r="B277" s="72"/>
      <c r="C277" s="72"/>
      <c r="D277" s="74"/>
      <c r="E277" s="25"/>
      <c r="F277" s="25"/>
      <c r="G277" s="25"/>
      <c r="H277" s="25"/>
      <c r="I277" s="25"/>
      <c r="J277" s="25"/>
      <c r="K277" s="25"/>
      <c r="L277" s="25"/>
      <c r="M277" s="25"/>
      <c r="N277" s="25"/>
    </row>
    <row r="278" spans="1:14" s="53" customFormat="1" x14ac:dyDescent="0.2">
      <c r="A278" s="72"/>
      <c r="B278" s="72"/>
      <c r="C278" s="72"/>
      <c r="D278" s="72"/>
      <c r="E278" s="27"/>
      <c r="F278" s="27"/>
      <c r="G278" s="27"/>
      <c r="H278" s="27"/>
      <c r="I278" s="27"/>
      <c r="J278" s="27"/>
      <c r="K278" s="27"/>
      <c r="L278" s="27"/>
      <c r="M278" s="27"/>
      <c r="N278" s="27"/>
    </row>
    <row r="279" spans="1:14" s="53" customFormat="1" x14ac:dyDescent="0.2">
      <c r="A279" s="72"/>
      <c r="B279" s="72"/>
      <c r="C279" s="72"/>
      <c r="D279" s="72"/>
      <c r="E279" s="27"/>
      <c r="F279" s="27"/>
      <c r="G279" s="27"/>
      <c r="H279" s="27"/>
      <c r="I279" s="27"/>
      <c r="J279" s="27"/>
      <c r="K279" s="27"/>
      <c r="L279" s="27"/>
      <c r="M279" s="27"/>
      <c r="N279" s="27"/>
    </row>
    <row r="280" spans="1:14" x14ac:dyDescent="0.2">
      <c r="A280" s="14"/>
      <c r="B280" s="14"/>
      <c r="C280" s="14"/>
      <c r="D280" s="14"/>
      <c r="E280" s="26"/>
      <c r="F280" s="26"/>
      <c r="G280" s="26"/>
      <c r="H280" s="26"/>
      <c r="I280" s="26"/>
      <c r="J280" s="26"/>
      <c r="K280" s="26"/>
      <c r="L280" s="26"/>
      <c r="M280" s="26"/>
      <c r="N280" s="26"/>
    </row>
    <row r="281" spans="1:14" ht="36.75" customHeight="1" x14ac:dyDescent="0.2">
      <c r="A281" s="1"/>
      <c r="K281" s="2"/>
      <c r="L281" s="2"/>
      <c r="M281" s="2"/>
      <c r="N281" s="2"/>
    </row>
    <row r="282" spans="1:14" ht="15" customHeight="1" x14ac:dyDescent="0.25">
      <c r="A282" s="124" t="s">
        <v>0</v>
      </c>
      <c r="B282" s="124"/>
      <c r="C282" s="124"/>
      <c r="D282" s="124"/>
      <c r="E282" s="124"/>
      <c r="F282" s="124"/>
      <c r="G282" s="124"/>
      <c r="H282" s="124"/>
      <c r="I282" s="124"/>
      <c r="J282" s="124"/>
      <c r="K282" s="124"/>
      <c r="L282" s="124"/>
      <c r="M282" s="124"/>
      <c r="N282" s="124"/>
    </row>
    <row r="283" spans="1:14" ht="11.25" customHeight="1" x14ac:dyDescent="0.2">
      <c r="A283" s="52" t="s">
        <v>1</v>
      </c>
      <c r="B283" s="68"/>
      <c r="C283" s="68"/>
      <c r="D283" s="68"/>
      <c r="E283" s="54" t="s">
        <v>2</v>
      </c>
      <c r="F283" s="116" t="s">
        <v>66</v>
      </c>
      <c r="G283" s="116"/>
      <c r="H283" s="116"/>
      <c r="I283" s="117" t="s">
        <v>4</v>
      </c>
      <c r="J283" s="117"/>
      <c r="K283" s="137"/>
      <c r="L283" s="137"/>
      <c r="M283" s="137"/>
      <c r="N283" s="137"/>
    </row>
    <row r="284" spans="1:14" ht="17.25" customHeight="1" x14ac:dyDescent="0.2">
      <c r="A284" s="68"/>
      <c r="B284" s="68"/>
      <c r="C284" s="68"/>
      <c r="D284" s="119" t="s">
        <v>5</v>
      </c>
      <c r="E284" s="119"/>
      <c r="F284" s="55" t="s">
        <v>91</v>
      </c>
      <c r="G284" s="52"/>
      <c r="H284" s="52"/>
      <c r="I284" s="119" t="s">
        <v>7</v>
      </c>
      <c r="J284" s="119"/>
      <c r="K284" s="120" t="s">
        <v>8</v>
      </c>
      <c r="L284" s="121"/>
      <c r="M284" s="121"/>
      <c r="N284" s="121"/>
    </row>
    <row r="285" spans="1:14" ht="21" customHeight="1" x14ac:dyDescent="0.2">
      <c r="A285" s="128" t="s">
        <v>9</v>
      </c>
      <c r="B285" s="130" t="s">
        <v>10</v>
      </c>
      <c r="C285" s="131"/>
      <c r="D285" s="128" t="s">
        <v>11</v>
      </c>
      <c r="E285" s="134" t="s">
        <v>12</v>
      </c>
      <c r="F285" s="135"/>
      <c r="G285" s="136"/>
      <c r="H285" s="128" t="s">
        <v>13</v>
      </c>
      <c r="I285" s="134" t="s">
        <v>14</v>
      </c>
      <c r="J285" s="135"/>
      <c r="K285" s="136"/>
      <c r="L285" s="134" t="s">
        <v>15</v>
      </c>
      <c r="M285" s="135"/>
      <c r="N285" s="136"/>
    </row>
    <row r="286" spans="1:14" ht="27" customHeight="1" x14ac:dyDescent="0.2">
      <c r="A286" s="129"/>
      <c r="B286" s="132"/>
      <c r="C286" s="133"/>
      <c r="D286" s="129"/>
      <c r="E286" s="69" t="s">
        <v>16</v>
      </c>
      <c r="F286" s="69" t="s">
        <v>17</v>
      </c>
      <c r="G286" s="69" t="s">
        <v>18</v>
      </c>
      <c r="H286" s="129"/>
      <c r="I286" s="69" t="s">
        <v>19</v>
      </c>
      <c r="J286" s="69" t="s">
        <v>20</v>
      </c>
      <c r="K286" s="69" t="s">
        <v>21</v>
      </c>
      <c r="L286" s="69" t="s">
        <v>22</v>
      </c>
      <c r="M286" s="69" t="s">
        <v>23</v>
      </c>
      <c r="N286" s="69" t="s">
        <v>24</v>
      </c>
    </row>
    <row r="287" spans="1:14" ht="11.25" customHeight="1" x14ac:dyDescent="0.2">
      <c r="A287" s="61">
        <v>1</v>
      </c>
      <c r="B287" s="125">
        <v>2</v>
      </c>
      <c r="C287" s="126"/>
      <c r="D287" s="61">
        <v>3</v>
      </c>
      <c r="E287" s="61">
        <v>4</v>
      </c>
      <c r="F287" s="61">
        <v>5</v>
      </c>
      <c r="G287" s="61">
        <v>6</v>
      </c>
      <c r="H287" s="61">
        <v>7</v>
      </c>
      <c r="I287" s="61">
        <v>8</v>
      </c>
      <c r="J287" s="61">
        <v>9</v>
      </c>
      <c r="K287" s="61">
        <v>11</v>
      </c>
      <c r="L287" s="61">
        <v>12</v>
      </c>
      <c r="M287" s="61">
        <v>14</v>
      </c>
      <c r="N287" s="61">
        <v>15</v>
      </c>
    </row>
    <row r="288" spans="1:14" ht="11.25" customHeight="1" x14ac:dyDescent="0.2">
      <c r="A288" s="96" t="s">
        <v>119</v>
      </c>
      <c r="B288" s="97"/>
      <c r="C288" s="97"/>
      <c r="D288" s="97"/>
      <c r="E288" s="97"/>
      <c r="F288" s="97"/>
      <c r="G288" s="97"/>
      <c r="H288" s="97"/>
      <c r="I288" s="97"/>
      <c r="J288" s="97"/>
      <c r="K288" s="97"/>
      <c r="L288" s="97"/>
      <c r="M288" s="97"/>
      <c r="N288" s="98"/>
    </row>
    <row r="289" spans="1:15" ht="11.25" customHeight="1" x14ac:dyDescent="0.2">
      <c r="A289" s="41">
        <v>302</v>
      </c>
      <c r="B289" s="122" t="s">
        <v>56</v>
      </c>
      <c r="C289" s="123"/>
      <c r="D289" s="41" t="s">
        <v>45</v>
      </c>
      <c r="E289" s="60">
        <v>7.2</v>
      </c>
      <c r="F289" s="60">
        <v>7.2</v>
      </c>
      <c r="G289" s="60">
        <v>36.799999999999997</v>
      </c>
      <c r="H289" s="60">
        <v>242</v>
      </c>
      <c r="I289" s="60">
        <v>0.14000000000000001</v>
      </c>
      <c r="J289" s="60">
        <v>0.16</v>
      </c>
      <c r="K289" s="60">
        <v>0.44</v>
      </c>
      <c r="L289" s="60">
        <v>116.39</v>
      </c>
      <c r="M289" s="60">
        <v>36.4</v>
      </c>
      <c r="N289" s="60">
        <v>2.11</v>
      </c>
    </row>
    <row r="290" spans="1:15" ht="11.25" customHeight="1" x14ac:dyDescent="0.2">
      <c r="A290" s="41">
        <v>462</v>
      </c>
      <c r="B290" s="99" t="s">
        <v>26</v>
      </c>
      <c r="C290" s="127"/>
      <c r="D290" s="36" t="s">
        <v>27</v>
      </c>
      <c r="E290" s="37">
        <v>9.1999999999999993</v>
      </c>
      <c r="F290" s="37">
        <v>13</v>
      </c>
      <c r="G290" s="37">
        <v>10.7</v>
      </c>
      <c r="H290" s="37">
        <v>197</v>
      </c>
      <c r="I290" s="37">
        <v>0.03</v>
      </c>
      <c r="J290" s="37">
        <v>0.05</v>
      </c>
      <c r="K290" s="37">
        <v>0.47</v>
      </c>
      <c r="L290" s="37">
        <v>11.82</v>
      </c>
      <c r="M290" s="37">
        <v>17.72</v>
      </c>
      <c r="N290" s="37">
        <v>0.76</v>
      </c>
    </row>
    <row r="291" spans="1:15" ht="14.25" customHeight="1" x14ac:dyDescent="0.2">
      <c r="A291" s="41">
        <v>692</v>
      </c>
      <c r="B291" s="122" t="s">
        <v>70</v>
      </c>
      <c r="C291" s="123"/>
      <c r="D291" s="41">
        <v>200</v>
      </c>
      <c r="E291" s="60">
        <v>3.2</v>
      </c>
      <c r="F291" s="60">
        <v>2.8</v>
      </c>
      <c r="G291" s="60">
        <v>18.5</v>
      </c>
      <c r="H291" s="60">
        <v>109</v>
      </c>
      <c r="I291" s="60">
        <v>0.03</v>
      </c>
      <c r="J291" s="60">
        <v>0.12</v>
      </c>
      <c r="K291" s="60">
        <v>0.52</v>
      </c>
      <c r="L291" s="60">
        <v>105.86</v>
      </c>
      <c r="M291" s="60">
        <v>12.18</v>
      </c>
      <c r="N291" s="60">
        <v>0.03</v>
      </c>
    </row>
    <row r="292" spans="1:15" x14ac:dyDescent="0.2">
      <c r="A292" s="41">
        <v>147</v>
      </c>
      <c r="B292" s="122" t="s">
        <v>58</v>
      </c>
      <c r="C292" s="123"/>
      <c r="D292" s="64">
        <v>50</v>
      </c>
      <c r="E292" s="60">
        <v>3.07</v>
      </c>
      <c r="F292" s="60">
        <v>1</v>
      </c>
      <c r="G292" s="60">
        <v>20.93</v>
      </c>
      <c r="H292" s="60">
        <v>107.2</v>
      </c>
      <c r="I292" s="60">
        <v>0</v>
      </c>
      <c r="J292" s="60">
        <v>0</v>
      </c>
      <c r="K292" s="60">
        <v>0</v>
      </c>
      <c r="L292" s="60">
        <v>0</v>
      </c>
      <c r="M292" s="60">
        <v>0</v>
      </c>
      <c r="N292" s="60">
        <v>0</v>
      </c>
    </row>
    <row r="293" spans="1:15" ht="11.25" customHeight="1" x14ac:dyDescent="0.2">
      <c r="A293" s="41">
        <v>21</v>
      </c>
      <c r="B293" s="122" t="s">
        <v>32</v>
      </c>
      <c r="C293" s="123"/>
      <c r="D293" s="64">
        <v>12</v>
      </c>
      <c r="E293" s="60">
        <v>3.6</v>
      </c>
      <c r="F293" s="60">
        <v>1.2</v>
      </c>
      <c r="G293" s="60">
        <v>2.4</v>
      </c>
      <c r="H293" s="60">
        <v>49</v>
      </c>
      <c r="I293" s="60">
        <v>0.02</v>
      </c>
      <c r="J293" s="60">
        <v>0</v>
      </c>
      <c r="K293" s="60">
        <v>0.13</v>
      </c>
      <c r="L293" s="60">
        <v>109.82</v>
      </c>
      <c r="M293" s="60">
        <v>0</v>
      </c>
      <c r="N293" s="60">
        <v>0.05</v>
      </c>
    </row>
    <row r="294" spans="1:15" ht="11.25" customHeight="1" x14ac:dyDescent="0.2">
      <c r="A294" s="64">
        <v>368</v>
      </c>
      <c r="B294" s="99" t="s">
        <v>107</v>
      </c>
      <c r="C294" s="100"/>
      <c r="D294" s="64">
        <v>100</v>
      </c>
      <c r="E294" s="60">
        <v>0.4</v>
      </c>
      <c r="F294" s="60">
        <v>0.4</v>
      </c>
      <c r="G294" s="60">
        <v>9.8000000000000007</v>
      </c>
      <c r="H294" s="60">
        <v>44</v>
      </c>
      <c r="I294" s="60">
        <v>0.03</v>
      </c>
      <c r="J294" s="60">
        <v>0.02</v>
      </c>
      <c r="K294" s="60">
        <v>10</v>
      </c>
      <c r="L294" s="60">
        <v>16</v>
      </c>
      <c r="M294" s="60">
        <v>9</v>
      </c>
      <c r="N294" s="60">
        <v>2.2000000000000002</v>
      </c>
    </row>
    <row r="295" spans="1:15" ht="11.25" customHeight="1" x14ac:dyDescent="0.2">
      <c r="A295" s="101" t="s">
        <v>120</v>
      </c>
      <c r="B295" s="102"/>
      <c r="C295" s="102"/>
      <c r="D295" s="62">
        <f>185+70+D291+D292+D293+D294</f>
        <v>617</v>
      </c>
      <c r="E295" s="47">
        <f>SUM(E289:E294)</f>
        <v>26.669999999999998</v>
      </c>
      <c r="F295" s="47">
        <f t="shared" ref="F295:N295" si="24">SUM(F289:F294)</f>
        <v>25.599999999999998</v>
      </c>
      <c r="G295" s="47">
        <f t="shared" si="24"/>
        <v>99.13000000000001</v>
      </c>
      <c r="H295" s="47">
        <f t="shared" si="24"/>
        <v>748.2</v>
      </c>
      <c r="I295" s="47">
        <f t="shared" si="24"/>
        <v>0.25</v>
      </c>
      <c r="J295" s="47">
        <f t="shared" si="24"/>
        <v>0.35000000000000003</v>
      </c>
      <c r="K295" s="47">
        <f t="shared" si="24"/>
        <v>11.56</v>
      </c>
      <c r="L295" s="47">
        <f t="shared" si="24"/>
        <v>359.89</v>
      </c>
      <c r="M295" s="47">
        <f t="shared" si="24"/>
        <v>75.3</v>
      </c>
      <c r="N295" s="47">
        <f t="shared" si="24"/>
        <v>5.15</v>
      </c>
    </row>
    <row r="296" spans="1:15" x14ac:dyDescent="0.2">
      <c r="A296" s="96" t="s">
        <v>48</v>
      </c>
      <c r="B296" s="97"/>
      <c r="C296" s="97"/>
      <c r="D296" s="97"/>
      <c r="E296" s="97"/>
      <c r="F296" s="97"/>
      <c r="G296" s="97"/>
      <c r="H296" s="97"/>
      <c r="I296" s="97"/>
      <c r="J296" s="97"/>
      <c r="K296" s="97"/>
      <c r="L296" s="97"/>
      <c r="M296" s="97"/>
      <c r="N296" s="98"/>
    </row>
    <row r="297" spans="1:15" x14ac:dyDescent="0.2">
      <c r="A297" s="59">
        <v>39</v>
      </c>
      <c r="B297" s="99" t="s">
        <v>83</v>
      </c>
      <c r="C297" s="100"/>
      <c r="D297" s="36">
        <v>60</v>
      </c>
      <c r="E297" s="37">
        <v>0.9</v>
      </c>
      <c r="F297" s="37">
        <v>4.43</v>
      </c>
      <c r="G297" s="37">
        <v>3.83</v>
      </c>
      <c r="H297" s="37">
        <v>58.5</v>
      </c>
      <c r="I297" s="37" t="s">
        <v>84</v>
      </c>
      <c r="J297" s="37">
        <v>0.03</v>
      </c>
      <c r="K297" s="37" t="s">
        <v>85</v>
      </c>
      <c r="L297" s="37">
        <v>16.399999999999999</v>
      </c>
      <c r="M297" s="37">
        <v>10.77</v>
      </c>
      <c r="N297" s="37" t="s">
        <v>86</v>
      </c>
    </row>
    <row r="298" spans="1:15" ht="21.6" customHeight="1" x14ac:dyDescent="0.2">
      <c r="A298" s="41">
        <v>140</v>
      </c>
      <c r="B298" s="122" t="s">
        <v>108</v>
      </c>
      <c r="C298" s="123"/>
      <c r="D298" s="41">
        <v>250</v>
      </c>
      <c r="E298" s="60">
        <v>2.7</v>
      </c>
      <c r="F298" s="60">
        <v>2.5</v>
      </c>
      <c r="G298" s="60">
        <v>18.8</v>
      </c>
      <c r="H298" s="60">
        <v>111</v>
      </c>
      <c r="I298" s="60">
        <v>0.08</v>
      </c>
      <c r="J298" s="60">
        <v>0.05</v>
      </c>
      <c r="K298" s="60">
        <v>6.6</v>
      </c>
      <c r="L298" s="60">
        <v>13.38</v>
      </c>
      <c r="M298" s="60">
        <v>20.92</v>
      </c>
      <c r="N298" s="60">
        <v>0.86</v>
      </c>
    </row>
    <row r="299" spans="1:15" x14ac:dyDescent="0.2">
      <c r="A299" s="41">
        <v>297</v>
      </c>
      <c r="B299" s="122" t="s">
        <v>109</v>
      </c>
      <c r="C299" s="123"/>
      <c r="D299" s="41" t="s">
        <v>29</v>
      </c>
      <c r="E299" s="60">
        <v>8.67</v>
      </c>
      <c r="F299" s="60">
        <v>5.67</v>
      </c>
      <c r="G299" s="60">
        <v>37.840000000000003</v>
      </c>
      <c r="H299" s="60">
        <v>240</v>
      </c>
      <c r="I299" s="60">
        <v>0.26</v>
      </c>
      <c r="J299" s="60">
        <v>0.14000000000000001</v>
      </c>
      <c r="K299" s="60">
        <v>0</v>
      </c>
      <c r="L299" s="60">
        <v>14.07</v>
      </c>
      <c r="M299" s="60">
        <v>132.94999999999999</v>
      </c>
      <c r="N299" s="60">
        <v>4.5599999999999996</v>
      </c>
    </row>
    <row r="300" spans="1:15" ht="13.5" customHeight="1" x14ac:dyDescent="0.2">
      <c r="A300" s="41">
        <v>437</v>
      </c>
      <c r="B300" s="122" t="s">
        <v>62</v>
      </c>
      <c r="C300" s="123"/>
      <c r="D300" s="41" t="s">
        <v>63</v>
      </c>
      <c r="E300" s="60">
        <v>16.399999999999999</v>
      </c>
      <c r="F300" s="60">
        <v>17.100000000000001</v>
      </c>
      <c r="G300" s="60">
        <v>2.7</v>
      </c>
      <c r="H300" s="60">
        <v>232</v>
      </c>
      <c r="I300" s="60">
        <v>0.04</v>
      </c>
      <c r="J300" s="60">
        <v>0.1</v>
      </c>
      <c r="K300" s="60">
        <v>0.26</v>
      </c>
      <c r="L300" s="60">
        <v>11.38</v>
      </c>
      <c r="M300" s="60">
        <v>21.5</v>
      </c>
      <c r="N300" s="60">
        <v>2.46</v>
      </c>
    </row>
    <row r="301" spans="1:15" ht="23.25" customHeight="1" x14ac:dyDescent="0.2">
      <c r="A301" s="41">
        <v>648</v>
      </c>
      <c r="B301" s="122" t="s">
        <v>77</v>
      </c>
      <c r="C301" s="123"/>
      <c r="D301" s="41">
        <v>200</v>
      </c>
      <c r="E301" s="60">
        <v>0</v>
      </c>
      <c r="F301" s="60">
        <v>0</v>
      </c>
      <c r="G301" s="60">
        <v>20</v>
      </c>
      <c r="H301" s="60">
        <v>76</v>
      </c>
      <c r="I301" s="60">
        <v>0</v>
      </c>
      <c r="J301" s="60">
        <v>0</v>
      </c>
      <c r="K301" s="60">
        <v>0</v>
      </c>
      <c r="L301" s="60">
        <v>0.48</v>
      </c>
      <c r="M301" s="60">
        <v>0</v>
      </c>
      <c r="N301" s="60">
        <v>0.06</v>
      </c>
    </row>
    <row r="302" spans="1:15" x14ac:dyDescent="0.2">
      <c r="A302" s="41">
        <v>147</v>
      </c>
      <c r="B302" s="122" t="s">
        <v>31</v>
      </c>
      <c r="C302" s="123"/>
      <c r="D302" s="64">
        <v>40</v>
      </c>
      <c r="E302" s="60">
        <v>2.456</v>
      </c>
      <c r="F302" s="60">
        <v>0.8</v>
      </c>
      <c r="G302" s="60">
        <v>16.744</v>
      </c>
      <c r="H302" s="60">
        <v>85.76</v>
      </c>
      <c r="I302" s="60">
        <v>0</v>
      </c>
      <c r="J302" s="60">
        <v>0</v>
      </c>
      <c r="K302" s="60">
        <v>0</v>
      </c>
      <c r="L302" s="60">
        <v>0</v>
      </c>
      <c r="M302" s="60">
        <v>0</v>
      </c>
      <c r="N302" s="60">
        <v>0</v>
      </c>
    </row>
    <row r="303" spans="1:15" x14ac:dyDescent="0.2">
      <c r="A303" s="35">
        <v>21</v>
      </c>
      <c r="B303" s="90" t="s">
        <v>39</v>
      </c>
      <c r="C303" s="91"/>
      <c r="D303" s="43">
        <v>50</v>
      </c>
      <c r="E303" s="42">
        <v>7.78</v>
      </c>
      <c r="F303" s="42">
        <v>2.5499999999999998</v>
      </c>
      <c r="G303" s="42">
        <v>24.45</v>
      </c>
      <c r="H303" s="42">
        <v>145</v>
      </c>
      <c r="I303" s="42">
        <v>4.8000000000000001E-2</v>
      </c>
      <c r="J303" s="42">
        <v>4.8000000000000001E-2</v>
      </c>
      <c r="K303" s="42">
        <v>0</v>
      </c>
      <c r="L303" s="42">
        <v>44.45</v>
      </c>
      <c r="M303" s="42">
        <v>0</v>
      </c>
      <c r="N303" s="42">
        <v>3.5</v>
      </c>
      <c r="O303" s="53"/>
    </row>
    <row r="304" spans="1:15" ht="13.5" customHeight="1" x14ac:dyDescent="0.2">
      <c r="A304" s="44" t="s">
        <v>110</v>
      </c>
      <c r="B304" s="45"/>
      <c r="C304" s="45"/>
      <c r="D304" s="62">
        <f>D297+D298+155+100+D301+D302+D303</f>
        <v>855</v>
      </c>
      <c r="E304" s="47">
        <f>SUM(E297:E303)</f>
        <v>38.905999999999999</v>
      </c>
      <c r="F304" s="47">
        <f t="shared" ref="F304:N304" si="25">SUM(F297:F303)</f>
        <v>33.050000000000004</v>
      </c>
      <c r="G304" s="47">
        <f t="shared" si="25"/>
        <v>124.36400000000002</v>
      </c>
      <c r="H304" s="47">
        <f t="shared" si="25"/>
        <v>948.26</v>
      </c>
      <c r="I304" s="47">
        <f t="shared" si="25"/>
        <v>0.42799999999999999</v>
      </c>
      <c r="J304" s="47">
        <f t="shared" si="25"/>
        <v>0.36800000000000005</v>
      </c>
      <c r="K304" s="47">
        <f t="shared" si="25"/>
        <v>6.8599999999999994</v>
      </c>
      <c r="L304" s="47">
        <f t="shared" si="25"/>
        <v>100.16</v>
      </c>
      <c r="M304" s="47">
        <f t="shared" si="25"/>
        <v>186.14</v>
      </c>
      <c r="N304" s="47">
        <f t="shared" si="25"/>
        <v>11.44</v>
      </c>
      <c r="O304" s="53"/>
    </row>
    <row r="305" spans="1:14" ht="21.75" customHeight="1" x14ac:dyDescent="0.2">
      <c r="A305" s="87" t="s">
        <v>42</v>
      </c>
      <c r="B305" s="88"/>
      <c r="C305" s="88"/>
      <c r="D305" s="89"/>
      <c r="E305" s="11">
        <f>SUM(E295,E304)</f>
        <v>65.575999999999993</v>
      </c>
      <c r="F305" s="11">
        <f t="shared" ref="F305:N305" si="26">SUM(F295,F304)</f>
        <v>58.650000000000006</v>
      </c>
      <c r="G305" s="11">
        <f t="shared" si="26"/>
        <v>223.49400000000003</v>
      </c>
      <c r="H305" s="11">
        <f t="shared" si="26"/>
        <v>1696.46</v>
      </c>
      <c r="I305" s="11">
        <f t="shared" si="26"/>
        <v>0.67799999999999994</v>
      </c>
      <c r="J305" s="11">
        <f t="shared" si="26"/>
        <v>0.71800000000000008</v>
      </c>
      <c r="K305" s="11">
        <f t="shared" si="26"/>
        <v>18.420000000000002</v>
      </c>
      <c r="L305" s="11">
        <f t="shared" si="26"/>
        <v>460.04999999999995</v>
      </c>
      <c r="M305" s="11">
        <f t="shared" si="26"/>
        <v>261.44</v>
      </c>
      <c r="N305" s="11">
        <f t="shared" si="26"/>
        <v>16.59</v>
      </c>
    </row>
    <row r="306" spans="1:14" s="53" customFormat="1" x14ac:dyDescent="0.2">
      <c r="A306" s="74"/>
      <c r="B306" s="74"/>
      <c r="C306" s="72"/>
      <c r="D306" s="73"/>
      <c r="E306" s="15"/>
      <c r="F306" s="15"/>
      <c r="G306" s="15"/>
      <c r="H306" s="15"/>
      <c r="I306" s="15"/>
      <c r="J306" s="15"/>
      <c r="K306" s="15"/>
      <c r="L306" s="15"/>
      <c r="M306" s="15"/>
      <c r="N306" s="15"/>
    </row>
    <row r="307" spans="1:14" s="53" customFormat="1" x14ac:dyDescent="0.2">
      <c r="A307" s="74"/>
      <c r="B307" s="74"/>
      <c r="C307" s="72"/>
      <c r="D307" s="73"/>
      <c r="E307" s="15"/>
      <c r="F307" s="15"/>
      <c r="G307" s="15"/>
      <c r="H307" s="15"/>
      <c r="I307" s="15"/>
      <c r="J307" s="15"/>
      <c r="K307" s="15"/>
      <c r="L307" s="15"/>
      <c r="M307" s="15"/>
      <c r="N307" s="15"/>
    </row>
    <row r="308" spans="1:14" s="53" customFormat="1" x14ac:dyDescent="0.2">
      <c r="A308" s="74"/>
      <c r="B308" s="74"/>
      <c r="C308" s="72"/>
      <c r="D308" s="73"/>
      <c r="E308" s="15"/>
      <c r="F308" s="15"/>
      <c r="G308" s="15"/>
      <c r="H308" s="15"/>
      <c r="I308" s="15"/>
      <c r="J308" s="15"/>
      <c r="K308" s="15"/>
      <c r="L308" s="15"/>
      <c r="M308" s="15"/>
      <c r="N308" s="15"/>
    </row>
    <row r="309" spans="1:14" s="53" customFormat="1" x14ac:dyDescent="0.2">
      <c r="A309" s="74"/>
      <c r="B309" s="74"/>
      <c r="C309" s="72"/>
      <c r="D309" s="73"/>
      <c r="E309" s="15"/>
      <c r="F309" s="15"/>
      <c r="G309" s="15"/>
      <c r="H309" s="15"/>
      <c r="I309" s="15"/>
      <c r="J309" s="15"/>
      <c r="K309" s="15"/>
      <c r="L309" s="15"/>
      <c r="M309" s="15"/>
      <c r="N309" s="15"/>
    </row>
    <row r="310" spans="1:14" s="53" customFormat="1" x14ac:dyDescent="0.2">
      <c r="C310" s="74"/>
      <c r="D310" s="75"/>
      <c r="E310" s="18"/>
      <c r="F310" s="18"/>
      <c r="G310" s="18"/>
      <c r="H310" s="18"/>
      <c r="I310" s="18"/>
      <c r="J310" s="18"/>
      <c r="K310" s="18"/>
      <c r="L310" s="18"/>
      <c r="M310" s="18"/>
      <c r="N310" s="18"/>
    </row>
    <row r="311" spans="1:14" s="53" customFormat="1" x14ac:dyDescent="0.2">
      <c r="C311" s="74"/>
      <c r="D311" s="75"/>
      <c r="E311" s="18"/>
      <c r="F311" s="18"/>
      <c r="G311" s="18"/>
      <c r="H311" s="18"/>
      <c r="I311" s="18"/>
      <c r="J311" s="18"/>
      <c r="K311" s="18"/>
      <c r="L311" s="18"/>
      <c r="M311" s="18"/>
      <c r="N311" s="18"/>
    </row>
    <row r="312" spans="1:14" s="53" customFormat="1" ht="11.25" customHeight="1" x14ac:dyDescent="0.2">
      <c r="E312" s="85"/>
      <c r="F312" s="85"/>
      <c r="G312" s="85"/>
      <c r="H312" s="85"/>
      <c r="I312" s="85"/>
      <c r="J312" s="85"/>
      <c r="K312" s="85"/>
      <c r="L312" s="85"/>
      <c r="M312" s="85"/>
      <c r="N312" s="85"/>
    </row>
    <row r="313" spans="1:14" s="53" customFormat="1" ht="11.25" customHeight="1" x14ac:dyDescent="0.2">
      <c r="D313" s="74"/>
      <c r="E313" s="23"/>
      <c r="F313" s="23"/>
      <c r="G313" s="23"/>
      <c r="H313" s="23"/>
      <c r="I313" s="23"/>
      <c r="J313" s="23"/>
      <c r="K313" s="23"/>
      <c r="L313" s="23"/>
      <c r="M313" s="23"/>
      <c r="N313" s="23"/>
    </row>
    <row r="314" spans="1:14" s="53" customFormat="1" ht="11.25" customHeight="1" x14ac:dyDescent="0.2">
      <c r="D314" s="74"/>
      <c r="E314" s="23"/>
      <c r="F314" s="23"/>
      <c r="G314" s="23"/>
      <c r="H314" s="23"/>
      <c r="I314" s="23"/>
      <c r="J314" s="23"/>
      <c r="K314" s="23"/>
      <c r="L314" s="23"/>
      <c r="M314" s="23"/>
      <c r="N314" s="23"/>
    </row>
    <row r="315" spans="1:14" ht="11.25" customHeight="1" x14ac:dyDescent="0.2"/>
    <row r="316" spans="1:14" ht="16.5" customHeight="1" x14ac:dyDescent="0.25">
      <c r="A316" s="124" t="s">
        <v>0</v>
      </c>
      <c r="B316" s="124"/>
      <c r="C316" s="124"/>
      <c r="D316" s="124"/>
      <c r="E316" s="124"/>
      <c r="F316" s="124"/>
      <c r="G316" s="124"/>
      <c r="H316" s="124"/>
      <c r="I316" s="124"/>
      <c r="J316" s="124"/>
      <c r="K316" s="124"/>
      <c r="L316" s="124"/>
      <c r="M316" s="124"/>
      <c r="N316" s="124"/>
    </row>
    <row r="317" spans="1:14" x14ac:dyDescent="0.2">
      <c r="A317" s="52" t="s">
        <v>1</v>
      </c>
      <c r="B317" s="53"/>
      <c r="C317" s="53"/>
      <c r="D317" s="53"/>
      <c r="E317" s="54" t="s">
        <v>2</v>
      </c>
      <c r="F317" s="116" t="s">
        <v>79</v>
      </c>
      <c r="G317" s="116"/>
      <c r="H317" s="116"/>
      <c r="I317" s="117" t="s">
        <v>4</v>
      </c>
      <c r="J317" s="117"/>
      <c r="K317" s="118"/>
      <c r="L317" s="118"/>
      <c r="M317" s="118"/>
      <c r="N317" s="118"/>
    </row>
    <row r="318" spans="1:14" ht="11.25" customHeight="1" x14ac:dyDescent="0.2">
      <c r="A318" s="53"/>
      <c r="B318" s="53"/>
      <c r="C318" s="53"/>
      <c r="D318" s="119" t="s">
        <v>5</v>
      </c>
      <c r="E318" s="119"/>
      <c r="F318" s="55" t="s">
        <v>91</v>
      </c>
      <c r="G318" s="52"/>
      <c r="H318" s="52"/>
      <c r="I318" s="119" t="s">
        <v>7</v>
      </c>
      <c r="J318" s="119"/>
      <c r="K318" s="120" t="s">
        <v>8</v>
      </c>
      <c r="L318" s="121"/>
      <c r="M318" s="121"/>
      <c r="N318" s="121"/>
    </row>
    <row r="319" spans="1:14" ht="21.75" customHeight="1" x14ac:dyDescent="0.2">
      <c r="A319" s="110" t="s">
        <v>9</v>
      </c>
      <c r="B319" s="112" t="s">
        <v>10</v>
      </c>
      <c r="C319" s="113"/>
      <c r="D319" s="110" t="s">
        <v>11</v>
      </c>
      <c r="E319" s="103" t="s">
        <v>12</v>
      </c>
      <c r="F319" s="104"/>
      <c r="G319" s="105"/>
      <c r="H319" s="110" t="s">
        <v>13</v>
      </c>
      <c r="I319" s="103" t="s">
        <v>14</v>
      </c>
      <c r="J319" s="104"/>
      <c r="K319" s="105"/>
      <c r="L319" s="103" t="s">
        <v>15</v>
      </c>
      <c r="M319" s="104"/>
      <c r="N319" s="105"/>
    </row>
    <row r="320" spans="1:14" ht="23.45" customHeight="1" x14ac:dyDescent="0.2">
      <c r="A320" s="111"/>
      <c r="B320" s="114"/>
      <c r="C320" s="115"/>
      <c r="D320" s="111"/>
      <c r="E320" s="56" t="s">
        <v>16</v>
      </c>
      <c r="F320" s="56" t="s">
        <v>17</v>
      </c>
      <c r="G320" s="56" t="s">
        <v>18</v>
      </c>
      <c r="H320" s="111"/>
      <c r="I320" s="56" t="s">
        <v>19</v>
      </c>
      <c r="J320" s="57" t="s">
        <v>20</v>
      </c>
      <c r="K320" s="57" t="s">
        <v>21</v>
      </c>
      <c r="L320" s="56" t="s">
        <v>22</v>
      </c>
      <c r="M320" s="56" t="s">
        <v>23</v>
      </c>
      <c r="N320" s="56" t="s">
        <v>24</v>
      </c>
    </row>
    <row r="321" spans="1:14" ht="11.25" customHeight="1" x14ac:dyDescent="0.2">
      <c r="A321" s="58">
        <v>1</v>
      </c>
      <c r="B321" s="106">
        <v>2</v>
      </c>
      <c r="C321" s="107"/>
      <c r="D321" s="58">
        <v>3</v>
      </c>
      <c r="E321" s="58">
        <v>4</v>
      </c>
      <c r="F321" s="58">
        <v>5</v>
      </c>
      <c r="G321" s="58">
        <v>6</v>
      </c>
      <c r="H321" s="58">
        <v>7</v>
      </c>
      <c r="I321" s="58">
        <v>8</v>
      </c>
      <c r="J321" s="58">
        <v>9</v>
      </c>
      <c r="K321" s="58">
        <v>11</v>
      </c>
      <c r="L321" s="58">
        <v>12</v>
      </c>
      <c r="M321" s="58">
        <v>14</v>
      </c>
      <c r="N321" s="58">
        <v>15</v>
      </c>
    </row>
    <row r="322" spans="1:14" ht="11.25" customHeight="1" x14ac:dyDescent="0.2">
      <c r="A322" s="96" t="s">
        <v>119</v>
      </c>
      <c r="B322" s="97"/>
      <c r="C322" s="97"/>
      <c r="D322" s="97"/>
      <c r="E322" s="97"/>
      <c r="F322" s="97"/>
      <c r="G322" s="97"/>
      <c r="H322" s="97"/>
      <c r="I322" s="97"/>
      <c r="J322" s="97"/>
      <c r="K322" s="97"/>
      <c r="L322" s="97"/>
      <c r="M322" s="97"/>
      <c r="N322" s="98"/>
    </row>
    <row r="323" spans="1:14" ht="11.25" customHeight="1" x14ac:dyDescent="0.2">
      <c r="A323" s="59">
        <v>302</v>
      </c>
      <c r="B323" s="90" t="s">
        <v>69</v>
      </c>
      <c r="C323" s="91"/>
      <c r="D323" s="48" t="s">
        <v>45</v>
      </c>
      <c r="E323" s="42">
        <v>6.2</v>
      </c>
      <c r="F323" s="42">
        <v>7.2</v>
      </c>
      <c r="G323" s="42">
        <v>32.200000000000003</v>
      </c>
      <c r="H323" s="42">
        <v>219</v>
      </c>
      <c r="I323" s="42">
        <v>0.12</v>
      </c>
      <c r="J323" s="42">
        <v>0.15</v>
      </c>
      <c r="K323" s="42">
        <v>0.44</v>
      </c>
      <c r="L323" s="42">
        <v>129.38999999999999</v>
      </c>
      <c r="M323" s="42">
        <v>29.69</v>
      </c>
      <c r="N323" s="42">
        <v>0.78</v>
      </c>
    </row>
    <row r="324" spans="1:14" ht="11.25" customHeight="1" x14ac:dyDescent="0.2">
      <c r="A324" s="59">
        <v>164</v>
      </c>
      <c r="B324" s="90" t="s">
        <v>36</v>
      </c>
      <c r="C324" s="91"/>
      <c r="D324" s="48">
        <v>90</v>
      </c>
      <c r="E324" s="42">
        <v>11.9</v>
      </c>
      <c r="F324" s="42">
        <v>7.9</v>
      </c>
      <c r="G324" s="42">
        <v>12.2</v>
      </c>
      <c r="H324" s="42">
        <v>170</v>
      </c>
      <c r="I324" s="42">
        <v>0.05</v>
      </c>
      <c r="J324" s="42">
        <v>0.1</v>
      </c>
      <c r="K324" s="42">
        <v>0.02</v>
      </c>
      <c r="L324" s="42">
        <v>29.44</v>
      </c>
      <c r="M324" s="42">
        <v>22.92</v>
      </c>
      <c r="N324" s="42">
        <v>1.1100000000000001</v>
      </c>
    </row>
    <row r="325" spans="1:14" x14ac:dyDescent="0.2">
      <c r="A325" s="35">
        <v>686</v>
      </c>
      <c r="B325" s="108" t="s">
        <v>46</v>
      </c>
      <c r="C325" s="109"/>
      <c r="D325" s="35">
        <v>200</v>
      </c>
      <c r="E325" s="42">
        <v>0.1</v>
      </c>
      <c r="F325" s="42">
        <v>0</v>
      </c>
      <c r="G325" s="42">
        <v>9.3000000000000007</v>
      </c>
      <c r="H325" s="42">
        <v>37</v>
      </c>
      <c r="I325" s="42">
        <v>0</v>
      </c>
      <c r="J325" s="42">
        <v>0</v>
      </c>
      <c r="K325" s="42">
        <v>1.1200000000000001</v>
      </c>
      <c r="L325" s="42">
        <v>2.73</v>
      </c>
      <c r="M325" s="42">
        <v>0.73</v>
      </c>
      <c r="N325" s="42">
        <v>0.06</v>
      </c>
    </row>
    <row r="326" spans="1:14" x14ac:dyDescent="0.2">
      <c r="A326" s="35">
        <v>147</v>
      </c>
      <c r="B326" s="90" t="s">
        <v>31</v>
      </c>
      <c r="C326" s="91"/>
      <c r="D326" s="43">
        <v>50</v>
      </c>
      <c r="E326" s="42">
        <v>3.07</v>
      </c>
      <c r="F326" s="42">
        <v>1</v>
      </c>
      <c r="G326" s="42">
        <v>20.93</v>
      </c>
      <c r="H326" s="42">
        <v>107.2</v>
      </c>
      <c r="I326" s="42">
        <v>0</v>
      </c>
      <c r="J326" s="42">
        <v>0</v>
      </c>
      <c r="K326" s="42">
        <v>0</v>
      </c>
      <c r="L326" s="42">
        <v>0</v>
      </c>
      <c r="M326" s="42">
        <v>0</v>
      </c>
      <c r="N326" s="42">
        <v>0</v>
      </c>
    </row>
    <row r="327" spans="1:14" x14ac:dyDescent="0.2">
      <c r="A327" s="35">
        <v>20</v>
      </c>
      <c r="B327" s="90" t="s">
        <v>72</v>
      </c>
      <c r="C327" s="91"/>
      <c r="D327" s="43">
        <v>8</v>
      </c>
      <c r="E327" s="42">
        <v>0.64</v>
      </c>
      <c r="F327" s="42">
        <v>0.64</v>
      </c>
      <c r="G327" s="42">
        <v>5.6</v>
      </c>
      <c r="H327" s="42">
        <v>62</v>
      </c>
      <c r="I327" s="42">
        <v>0</v>
      </c>
      <c r="J327" s="42">
        <v>0.01</v>
      </c>
      <c r="K327" s="42">
        <v>0</v>
      </c>
      <c r="L327" s="42">
        <v>1.26</v>
      </c>
      <c r="M327" s="42">
        <v>0</v>
      </c>
      <c r="N327" s="42">
        <v>0</v>
      </c>
    </row>
    <row r="328" spans="1:14" x14ac:dyDescent="0.2">
      <c r="A328" s="70">
        <v>368</v>
      </c>
      <c r="B328" s="94" t="s">
        <v>111</v>
      </c>
      <c r="C328" s="95"/>
      <c r="D328" s="43">
        <v>100</v>
      </c>
      <c r="E328" s="63">
        <v>0.4</v>
      </c>
      <c r="F328" s="42">
        <v>0.3</v>
      </c>
      <c r="G328" s="42">
        <v>10.3</v>
      </c>
      <c r="H328" s="42">
        <v>46</v>
      </c>
      <c r="I328" s="42">
        <v>0.03</v>
      </c>
      <c r="J328" s="42">
        <v>0.03</v>
      </c>
      <c r="K328" s="42">
        <v>5</v>
      </c>
      <c r="L328" s="42">
        <v>19</v>
      </c>
      <c r="M328" s="42">
        <v>12</v>
      </c>
      <c r="N328" s="42">
        <v>16</v>
      </c>
    </row>
    <row r="329" spans="1:14" ht="12.75" customHeight="1" x14ac:dyDescent="0.2">
      <c r="A329" s="101" t="s">
        <v>120</v>
      </c>
      <c r="B329" s="102"/>
      <c r="C329" s="102"/>
      <c r="D329" s="62">
        <f>185+D324+D325+D326+D327+D328</f>
        <v>633</v>
      </c>
      <c r="E329" s="47">
        <f>SUM(E323:E328)</f>
        <v>22.310000000000002</v>
      </c>
      <c r="F329" s="47">
        <f>SUM(F323:F328)</f>
        <v>17.040000000000003</v>
      </c>
      <c r="G329" s="47">
        <f t="shared" ref="G329:N329" si="27">SUM(G323:G328)</f>
        <v>90.529999999999987</v>
      </c>
      <c r="H329" s="47">
        <f t="shared" si="27"/>
        <v>641.20000000000005</v>
      </c>
      <c r="I329" s="47">
        <f t="shared" si="27"/>
        <v>0.19999999999999998</v>
      </c>
      <c r="J329" s="47">
        <f t="shared" si="27"/>
        <v>0.29000000000000004</v>
      </c>
      <c r="K329" s="47">
        <f t="shared" si="27"/>
        <v>6.58</v>
      </c>
      <c r="L329" s="47">
        <f t="shared" si="27"/>
        <v>181.81999999999996</v>
      </c>
      <c r="M329" s="47">
        <f t="shared" si="27"/>
        <v>65.34</v>
      </c>
      <c r="N329" s="47">
        <f t="shared" si="27"/>
        <v>17.95</v>
      </c>
    </row>
    <row r="330" spans="1:14" ht="11.25" customHeight="1" x14ac:dyDescent="0.2">
      <c r="A330" s="96" t="s">
        <v>48</v>
      </c>
      <c r="B330" s="97"/>
      <c r="C330" s="97"/>
      <c r="D330" s="97"/>
      <c r="E330" s="97"/>
      <c r="F330" s="97"/>
      <c r="G330" s="97"/>
      <c r="H330" s="97"/>
      <c r="I330" s="97"/>
      <c r="J330" s="97"/>
      <c r="K330" s="97"/>
      <c r="L330" s="97"/>
      <c r="M330" s="97"/>
      <c r="N330" s="98"/>
    </row>
    <row r="331" spans="1:14" ht="11.25" customHeight="1" x14ac:dyDescent="0.2">
      <c r="A331" s="59">
        <v>21</v>
      </c>
      <c r="B331" s="99" t="s">
        <v>25</v>
      </c>
      <c r="C331" s="100"/>
      <c r="D331" s="36">
        <v>80</v>
      </c>
      <c r="E331" s="37">
        <v>1.3</v>
      </c>
      <c r="F331" s="37">
        <v>3.6</v>
      </c>
      <c r="G331" s="37">
        <v>8.9</v>
      </c>
      <c r="H331" s="37">
        <v>72</v>
      </c>
      <c r="I331" s="38">
        <v>0.02</v>
      </c>
      <c r="J331" s="38">
        <v>0.03</v>
      </c>
      <c r="K331" s="38">
        <v>11.4</v>
      </c>
      <c r="L331" s="38">
        <v>30.82</v>
      </c>
      <c r="M331" s="38">
        <v>15.74</v>
      </c>
      <c r="N331" s="38">
        <v>0.77</v>
      </c>
    </row>
    <row r="332" spans="1:14" ht="22.5" customHeight="1" x14ac:dyDescent="0.2">
      <c r="A332" s="35">
        <v>124</v>
      </c>
      <c r="B332" s="90" t="s">
        <v>59</v>
      </c>
      <c r="C332" s="91"/>
      <c r="D332" s="48" t="s">
        <v>35</v>
      </c>
      <c r="E332" s="42">
        <v>1.7</v>
      </c>
      <c r="F332" s="42">
        <v>5.6</v>
      </c>
      <c r="G332" s="42">
        <v>8.4</v>
      </c>
      <c r="H332" s="42">
        <v>91</v>
      </c>
      <c r="I332" s="42">
        <v>0.05</v>
      </c>
      <c r="J332" s="42">
        <v>0.04</v>
      </c>
      <c r="K332" s="42">
        <v>12</v>
      </c>
      <c r="L332" s="42">
        <v>31.82</v>
      </c>
      <c r="M332" s="42">
        <v>19.09</v>
      </c>
      <c r="N332" s="42">
        <v>0.7</v>
      </c>
    </row>
    <row r="333" spans="1:14" x14ac:dyDescent="0.2">
      <c r="A333" s="35">
        <v>224</v>
      </c>
      <c r="B333" s="90" t="s">
        <v>112</v>
      </c>
      <c r="C333" s="91"/>
      <c r="D333" s="43">
        <v>150</v>
      </c>
      <c r="E333" s="42">
        <v>9</v>
      </c>
      <c r="F333" s="42">
        <v>8.1999999999999993</v>
      </c>
      <c r="G333" s="42">
        <v>14.2</v>
      </c>
      <c r="H333" s="42">
        <v>173</v>
      </c>
      <c r="I333" s="42">
        <v>7.0000000000000007E-2</v>
      </c>
      <c r="J333" s="42">
        <v>0.06</v>
      </c>
      <c r="K333" s="42">
        <v>7.86</v>
      </c>
      <c r="L333" s="42">
        <v>36.700000000000003</v>
      </c>
      <c r="M333" s="42">
        <v>28.88</v>
      </c>
      <c r="N333" s="42">
        <v>0.99</v>
      </c>
    </row>
    <row r="334" spans="1:14" x14ac:dyDescent="0.2">
      <c r="A334" s="65">
        <v>138</v>
      </c>
      <c r="B334" s="90" t="s">
        <v>81</v>
      </c>
      <c r="C334" s="91"/>
      <c r="D334" s="48">
        <v>90</v>
      </c>
      <c r="E334" s="42">
        <v>13.38</v>
      </c>
      <c r="F334" s="42">
        <v>14.66</v>
      </c>
      <c r="G334" s="42">
        <v>15.05</v>
      </c>
      <c r="H334" s="42">
        <v>249.43</v>
      </c>
      <c r="I334" s="42">
        <v>0.06</v>
      </c>
      <c r="J334" s="42">
        <v>0.09</v>
      </c>
      <c r="K334" s="42">
        <v>0.15</v>
      </c>
      <c r="L334" s="42">
        <v>24.97</v>
      </c>
      <c r="M334" s="42">
        <v>19.16</v>
      </c>
      <c r="N334" s="42">
        <v>1.48</v>
      </c>
    </row>
    <row r="335" spans="1:14" ht="21.75" customHeight="1" x14ac:dyDescent="0.2">
      <c r="A335" s="71">
        <v>279</v>
      </c>
      <c r="B335" s="92" t="s">
        <v>113</v>
      </c>
      <c r="C335" s="93"/>
      <c r="D335" s="43">
        <v>200</v>
      </c>
      <c r="E335" s="42">
        <v>0</v>
      </c>
      <c r="F335" s="42">
        <v>0</v>
      </c>
      <c r="G335" s="42">
        <v>15.8</v>
      </c>
      <c r="H335" s="42">
        <v>60</v>
      </c>
      <c r="I335" s="42">
        <v>0.23</v>
      </c>
      <c r="J335" s="42">
        <v>0.28999999999999998</v>
      </c>
      <c r="K335" s="42">
        <v>0</v>
      </c>
      <c r="L335" s="42">
        <v>0</v>
      </c>
      <c r="M335" s="42">
        <v>0</v>
      </c>
      <c r="N335" s="42">
        <v>0</v>
      </c>
    </row>
    <row r="336" spans="1:14" ht="10.5" customHeight="1" x14ac:dyDescent="0.2">
      <c r="A336" s="71">
        <v>147</v>
      </c>
      <c r="B336" s="90" t="s">
        <v>71</v>
      </c>
      <c r="C336" s="91"/>
      <c r="D336" s="43">
        <v>40</v>
      </c>
      <c r="E336" s="42">
        <v>2.456</v>
      </c>
      <c r="F336" s="42">
        <v>0.8</v>
      </c>
      <c r="G336" s="42">
        <v>16.744</v>
      </c>
      <c r="H336" s="42">
        <v>85.76</v>
      </c>
      <c r="I336" s="42">
        <v>0</v>
      </c>
      <c r="J336" s="42">
        <v>0</v>
      </c>
      <c r="K336" s="42">
        <v>0</v>
      </c>
      <c r="L336" s="42">
        <v>0</v>
      </c>
      <c r="M336" s="42">
        <v>0</v>
      </c>
      <c r="N336" s="42">
        <v>0</v>
      </c>
    </row>
    <row r="337" spans="1:14" ht="11.25" customHeight="1" x14ac:dyDescent="0.2">
      <c r="A337" s="35">
        <v>21</v>
      </c>
      <c r="B337" s="90" t="s">
        <v>39</v>
      </c>
      <c r="C337" s="91"/>
      <c r="D337" s="43">
        <v>50</v>
      </c>
      <c r="E337" s="42">
        <v>7.78</v>
      </c>
      <c r="F337" s="42">
        <v>2.5499999999999998</v>
      </c>
      <c r="G337" s="42">
        <v>24.45</v>
      </c>
      <c r="H337" s="42">
        <v>145</v>
      </c>
      <c r="I337" s="42">
        <v>4.8000000000000001E-2</v>
      </c>
      <c r="J337" s="42">
        <v>4.8000000000000001E-2</v>
      </c>
      <c r="K337" s="42">
        <v>0</v>
      </c>
      <c r="L337" s="42">
        <v>44.45</v>
      </c>
      <c r="M337" s="42">
        <v>0</v>
      </c>
      <c r="N337" s="42">
        <v>3.5</v>
      </c>
    </row>
    <row r="338" spans="1:14" ht="11.25" customHeight="1" x14ac:dyDescent="0.2">
      <c r="A338" s="44" t="s">
        <v>114</v>
      </c>
      <c r="B338" s="45"/>
      <c r="C338" s="45"/>
      <c r="D338" s="62">
        <f>D331+260+D333+D334+D335+D336+D337</f>
        <v>870</v>
      </c>
      <c r="E338" s="47">
        <f>SUM(E331:E337)</f>
        <v>35.616</v>
      </c>
      <c r="F338" s="47">
        <f t="shared" ref="F338:N338" si="28">SUM(F331:F337)</f>
        <v>35.409999999999997</v>
      </c>
      <c r="G338" s="47">
        <f t="shared" si="28"/>
        <v>103.544</v>
      </c>
      <c r="H338" s="47">
        <f t="shared" si="28"/>
        <v>876.19</v>
      </c>
      <c r="I338" s="47">
        <f t="shared" si="28"/>
        <v>0.47800000000000004</v>
      </c>
      <c r="J338" s="47">
        <f t="shared" si="28"/>
        <v>0.55800000000000005</v>
      </c>
      <c r="K338" s="47">
        <f t="shared" si="28"/>
        <v>31.409999999999997</v>
      </c>
      <c r="L338" s="47">
        <f t="shared" si="28"/>
        <v>168.76</v>
      </c>
      <c r="M338" s="47">
        <f t="shared" si="28"/>
        <v>82.86999999999999</v>
      </c>
      <c r="N338" s="47">
        <f t="shared" si="28"/>
        <v>7.4399999999999995</v>
      </c>
    </row>
    <row r="339" spans="1:14" ht="24.6" customHeight="1" x14ac:dyDescent="0.2">
      <c r="A339" s="87" t="s">
        <v>42</v>
      </c>
      <c r="B339" s="88"/>
      <c r="C339" s="88"/>
      <c r="D339" s="89"/>
      <c r="E339" s="11">
        <f>SUM(E329,E338)</f>
        <v>57.926000000000002</v>
      </c>
      <c r="F339" s="11">
        <f t="shared" ref="F339:N339" si="29">SUM(F329,F338)</f>
        <v>52.45</v>
      </c>
      <c r="G339" s="11">
        <f t="shared" si="29"/>
        <v>194.07399999999998</v>
      </c>
      <c r="H339" s="11">
        <f t="shared" si="29"/>
        <v>1517.39</v>
      </c>
      <c r="I339" s="11">
        <f t="shared" si="29"/>
        <v>0.67800000000000005</v>
      </c>
      <c r="J339" s="11">
        <f t="shared" si="29"/>
        <v>0.84800000000000009</v>
      </c>
      <c r="K339" s="11">
        <f t="shared" si="29"/>
        <v>37.989999999999995</v>
      </c>
      <c r="L339" s="11">
        <f t="shared" si="29"/>
        <v>350.57999999999993</v>
      </c>
      <c r="M339" s="11">
        <f t="shared" si="29"/>
        <v>148.20999999999998</v>
      </c>
      <c r="N339" s="11">
        <f t="shared" si="29"/>
        <v>25.39</v>
      </c>
    </row>
    <row r="340" spans="1:14" ht="21.6" customHeight="1" x14ac:dyDescent="0.2">
      <c r="A340" s="87" t="s">
        <v>115</v>
      </c>
      <c r="B340" s="88"/>
      <c r="C340" s="88"/>
      <c r="D340" s="89"/>
      <c r="E340" s="11">
        <f t="shared" ref="E340:N340" si="30">SUM(E25,E61,E93,E127,E160,E305,E234,E268,E200,E339)</f>
        <v>589.20000000000005</v>
      </c>
      <c r="F340" s="11">
        <f t="shared" si="30"/>
        <v>512.29000000000008</v>
      </c>
      <c r="G340" s="11">
        <f t="shared" si="30"/>
        <v>2064.48</v>
      </c>
      <c r="H340" s="11">
        <f t="shared" si="30"/>
        <v>15463.66</v>
      </c>
      <c r="I340" s="11">
        <f t="shared" si="30"/>
        <v>456.90000000000003</v>
      </c>
      <c r="J340" s="11">
        <f t="shared" si="30"/>
        <v>48.02</v>
      </c>
      <c r="K340" s="11">
        <f t="shared" si="30"/>
        <v>379.95000000000005</v>
      </c>
      <c r="L340" s="11">
        <f t="shared" si="30"/>
        <v>3808.41</v>
      </c>
      <c r="M340" s="11">
        <f t="shared" si="30"/>
        <v>1833.4400000000003</v>
      </c>
      <c r="N340" s="11">
        <f t="shared" si="30"/>
        <v>189.79000000000002</v>
      </c>
    </row>
    <row r="341" spans="1:14" ht="20.45" customHeight="1" x14ac:dyDescent="0.2">
      <c r="A341" s="87" t="s">
        <v>116</v>
      </c>
      <c r="B341" s="88"/>
      <c r="C341" s="88"/>
      <c r="D341" s="89"/>
      <c r="E341" s="11">
        <f>E340/10</f>
        <v>58.92</v>
      </c>
      <c r="F341" s="11">
        <f t="shared" ref="F341:N341" si="31">F340/10</f>
        <v>51.229000000000006</v>
      </c>
      <c r="G341" s="11">
        <f t="shared" si="31"/>
        <v>206.44800000000001</v>
      </c>
      <c r="H341" s="11">
        <f t="shared" si="31"/>
        <v>1546.366</v>
      </c>
      <c r="I341" s="11">
        <f t="shared" si="31"/>
        <v>45.690000000000005</v>
      </c>
      <c r="J341" s="11">
        <f t="shared" si="31"/>
        <v>4.8020000000000005</v>
      </c>
      <c r="K341" s="11">
        <f t="shared" si="31"/>
        <v>37.995000000000005</v>
      </c>
      <c r="L341" s="11">
        <f t="shared" si="31"/>
        <v>380.84100000000001</v>
      </c>
      <c r="M341" s="11">
        <f t="shared" si="31"/>
        <v>183.34400000000002</v>
      </c>
      <c r="N341" s="11">
        <f t="shared" si="31"/>
        <v>18.979000000000003</v>
      </c>
    </row>
    <row r="342" spans="1:14" s="53" customFormat="1" x14ac:dyDescent="0.2">
      <c r="A342" s="74"/>
      <c r="B342" s="74"/>
      <c r="C342" s="72"/>
      <c r="D342" s="73"/>
      <c r="E342" s="15"/>
      <c r="F342" s="15"/>
      <c r="G342" s="15"/>
      <c r="H342" s="15"/>
      <c r="I342" s="15"/>
      <c r="J342" s="15"/>
      <c r="K342" s="15"/>
      <c r="L342" s="15"/>
      <c r="M342" s="15"/>
      <c r="N342" s="15"/>
    </row>
    <row r="343" spans="1:14" s="53" customFormat="1" x14ac:dyDescent="0.2">
      <c r="A343" s="74"/>
      <c r="B343" s="74"/>
      <c r="C343" s="72"/>
      <c r="D343" s="73"/>
      <c r="E343" s="15"/>
      <c r="F343" s="15"/>
      <c r="G343" s="15"/>
      <c r="H343" s="15"/>
      <c r="I343" s="15"/>
      <c r="J343" s="15"/>
      <c r="K343" s="15"/>
      <c r="L343" s="15"/>
      <c r="M343" s="15"/>
      <c r="N343" s="15"/>
    </row>
    <row r="344" spans="1:14" s="53" customFormat="1" x14ac:dyDescent="0.2">
      <c r="A344" s="74"/>
      <c r="B344" s="74"/>
      <c r="C344" s="72"/>
      <c r="D344" s="73"/>
      <c r="E344" s="15"/>
      <c r="F344" s="15"/>
      <c r="G344" s="15"/>
      <c r="H344" s="15"/>
      <c r="I344" s="15"/>
      <c r="J344" s="15"/>
      <c r="K344" s="15"/>
      <c r="L344" s="15"/>
      <c r="M344" s="15"/>
      <c r="N344" s="15"/>
    </row>
    <row r="345" spans="1:14" s="53" customFormat="1" x14ac:dyDescent="0.2">
      <c r="A345" s="74"/>
      <c r="B345" s="74"/>
      <c r="C345" s="72"/>
      <c r="D345" s="73"/>
      <c r="E345" s="15"/>
      <c r="F345" s="15"/>
      <c r="G345" s="15"/>
      <c r="H345" s="15"/>
      <c r="I345" s="15"/>
      <c r="J345" s="15"/>
      <c r="K345" s="15"/>
      <c r="L345" s="15"/>
      <c r="M345" s="15"/>
      <c r="N345" s="15"/>
    </row>
    <row r="346" spans="1:14" s="53" customFormat="1" x14ac:dyDescent="0.2">
      <c r="A346" s="74"/>
      <c r="B346" s="74"/>
      <c r="C346" s="74"/>
      <c r="D346" s="75"/>
      <c r="E346" s="18"/>
      <c r="F346" s="18"/>
      <c r="G346" s="18"/>
      <c r="H346" s="18"/>
      <c r="I346" s="18"/>
      <c r="J346" s="18"/>
      <c r="K346" s="18"/>
      <c r="L346" s="18"/>
      <c r="M346" s="18"/>
      <c r="N346" s="18"/>
    </row>
    <row r="347" spans="1:14" s="53" customFormat="1" x14ac:dyDescent="0.2">
      <c r="A347" s="74"/>
      <c r="B347" s="74"/>
      <c r="C347" s="74"/>
      <c r="D347" s="75"/>
      <c r="E347" s="18"/>
      <c r="F347" s="18"/>
      <c r="G347" s="18"/>
      <c r="H347" s="18"/>
      <c r="I347" s="18"/>
      <c r="J347" s="18"/>
      <c r="K347" s="18"/>
      <c r="L347" s="18"/>
      <c r="M347" s="18"/>
      <c r="N347" s="18"/>
    </row>
    <row r="348" spans="1:14" s="53" customFormat="1" x14ac:dyDescent="0.2">
      <c r="A348" s="74"/>
      <c r="B348" s="74"/>
      <c r="C348" s="74"/>
      <c r="D348" s="74"/>
      <c r="E348" s="18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1:14" s="53" customFormat="1" x14ac:dyDescent="0.2">
      <c r="A349" s="74"/>
      <c r="B349" s="74"/>
      <c r="C349" s="74"/>
      <c r="D349" s="74"/>
      <c r="E349" s="18"/>
      <c r="F349" s="18"/>
      <c r="G349" s="18"/>
      <c r="H349" s="18"/>
      <c r="I349" s="18"/>
      <c r="J349" s="18"/>
      <c r="K349" s="18"/>
      <c r="L349" s="18"/>
      <c r="M349" s="18"/>
      <c r="N349" s="18"/>
    </row>
    <row r="350" spans="1:14" s="53" customFormat="1" x14ac:dyDescent="0.2">
      <c r="A350" s="74"/>
      <c r="B350" s="74"/>
      <c r="C350" s="74"/>
      <c r="D350" s="74"/>
      <c r="E350" s="18"/>
      <c r="F350" s="18"/>
      <c r="G350" s="18"/>
      <c r="H350" s="18"/>
      <c r="I350" s="18"/>
      <c r="J350" s="18"/>
      <c r="K350" s="18"/>
      <c r="L350" s="18"/>
      <c r="M350" s="18"/>
      <c r="N350" s="18"/>
    </row>
    <row r="351" spans="1:14" s="53" customFormat="1" x14ac:dyDescent="0.2">
      <c r="A351" s="74"/>
      <c r="B351" s="74"/>
      <c r="C351" s="74"/>
      <c r="D351" s="74"/>
      <c r="E351" s="18"/>
      <c r="F351" s="18"/>
      <c r="G351" s="18"/>
      <c r="H351" s="18"/>
      <c r="I351" s="18"/>
      <c r="J351" s="18"/>
      <c r="K351" s="18"/>
      <c r="L351" s="18"/>
      <c r="M351" s="18"/>
      <c r="N351" s="18"/>
    </row>
    <row r="352" spans="1:14" s="53" customFormat="1" x14ac:dyDescent="0.2">
      <c r="A352" s="74"/>
      <c r="B352" s="74"/>
      <c r="C352" s="79"/>
      <c r="D352" s="79"/>
      <c r="E352" s="80"/>
      <c r="F352" s="80"/>
      <c r="G352" s="80"/>
      <c r="H352" s="80"/>
      <c r="I352" s="80"/>
      <c r="J352" s="80"/>
      <c r="K352" s="80"/>
      <c r="L352" s="80"/>
      <c r="M352" s="80"/>
      <c r="N352" s="80"/>
    </row>
    <row r="353" spans="1:14" s="53" customFormat="1" x14ac:dyDescent="0.2">
      <c r="C353" s="81"/>
      <c r="D353" s="86"/>
      <c r="E353" s="33"/>
      <c r="F353" s="33"/>
      <c r="G353" s="33"/>
      <c r="H353" s="33"/>
      <c r="I353" s="33"/>
      <c r="J353" s="33"/>
      <c r="K353" s="33"/>
      <c r="L353" s="33"/>
      <c r="M353" s="33"/>
      <c r="N353" s="33"/>
    </row>
    <row r="354" spans="1:14" x14ac:dyDescent="0.2">
      <c r="A354" t="s">
        <v>117</v>
      </c>
      <c r="B354" s="34"/>
      <c r="H354" s="34"/>
    </row>
    <row r="355" spans="1:14" x14ac:dyDescent="0.2">
      <c r="A355" t="s">
        <v>118</v>
      </c>
      <c r="G355" s="3"/>
    </row>
  </sheetData>
  <mergeCells count="309">
    <mergeCell ref="A2:N2"/>
    <mergeCell ref="F3:H3"/>
    <mergeCell ref="I3:J3"/>
    <mergeCell ref="K3:N3"/>
    <mergeCell ref="D4:E4"/>
    <mergeCell ref="I4:J4"/>
    <mergeCell ref="K4:N4"/>
    <mergeCell ref="B12:C12"/>
    <mergeCell ref="B13:C13"/>
    <mergeCell ref="B14:C14"/>
    <mergeCell ref="A16:N16"/>
    <mergeCell ref="B17:C17"/>
    <mergeCell ref="B18:C18"/>
    <mergeCell ref="L5:N5"/>
    <mergeCell ref="B7:C7"/>
    <mergeCell ref="A8:N8"/>
    <mergeCell ref="B9:C9"/>
    <mergeCell ref="B10:C10"/>
    <mergeCell ref="B11:C11"/>
    <mergeCell ref="A5:A6"/>
    <mergeCell ref="B5:C6"/>
    <mergeCell ref="D5:D6"/>
    <mergeCell ref="E5:G5"/>
    <mergeCell ref="H5:H6"/>
    <mergeCell ref="I5:K5"/>
    <mergeCell ref="A15:B15"/>
    <mergeCell ref="A39:N39"/>
    <mergeCell ref="F40:H40"/>
    <mergeCell ref="I40:J40"/>
    <mergeCell ref="K40:N40"/>
    <mergeCell ref="D41:E41"/>
    <mergeCell ref="I41:J41"/>
    <mergeCell ref="K41:N41"/>
    <mergeCell ref="B19:C19"/>
    <mergeCell ref="B20:C20"/>
    <mergeCell ref="B21:C21"/>
    <mergeCell ref="B22:C22"/>
    <mergeCell ref="B23:C23"/>
    <mergeCell ref="A24:C24"/>
    <mergeCell ref="L42:N42"/>
    <mergeCell ref="B44:C44"/>
    <mergeCell ref="A45:N45"/>
    <mergeCell ref="B46:C46"/>
    <mergeCell ref="B47:C47"/>
    <mergeCell ref="B48:C48"/>
    <mergeCell ref="A42:A43"/>
    <mergeCell ref="B42:C43"/>
    <mergeCell ref="D42:D43"/>
    <mergeCell ref="E42:G42"/>
    <mergeCell ref="H42:H43"/>
    <mergeCell ref="I42:K42"/>
    <mergeCell ref="B56:C56"/>
    <mergeCell ref="B57:C57"/>
    <mergeCell ref="B58:C58"/>
    <mergeCell ref="B59:C59"/>
    <mergeCell ref="A71:N71"/>
    <mergeCell ref="F72:H72"/>
    <mergeCell ref="I72:J72"/>
    <mergeCell ref="K72:N72"/>
    <mergeCell ref="B49:C49"/>
    <mergeCell ref="B50:C50"/>
    <mergeCell ref="A52:N52"/>
    <mergeCell ref="B53:C53"/>
    <mergeCell ref="B54:C54"/>
    <mergeCell ref="B55:C55"/>
    <mergeCell ref="A51:C51"/>
    <mergeCell ref="B76:C76"/>
    <mergeCell ref="A77:N77"/>
    <mergeCell ref="B78:C78"/>
    <mergeCell ref="B79:C79"/>
    <mergeCell ref="B80:C80"/>
    <mergeCell ref="B81:C81"/>
    <mergeCell ref="D73:E73"/>
    <mergeCell ref="I73:J73"/>
    <mergeCell ref="K73:N73"/>
    <mergeCell ref="A74:A75"/>
    <mergeCell ref="B74:C75"/>
    <mergeCell ref="D74:D75"/>
    <mergeCell ref="E74:G74"/>
    <mergeCell ref="H74:H75"/>
    <mergeCell ref="I74:K74"/>
    <mergeCell ref="L74:N74"/>
    <mergeCell ref="B89:C89"/>
    <mergeCell ref="B90:C90"/>
    <mergeCell ref="B91:C91"/>
    <mergeCell ref="A104:N104"/>
    <mergeCell ref="F105:H105"/>
    <mergeCell ref="I105:J105"/>
    <mergeCell ref="K105:N105"/>
    <mergeCell ref="B82:C82"/>
    <mergeCell ref="B83:C83"/>
    <mergeCell ref="A85:N85"/>
    <mergeCell ref="B86:C86"/>
    <mergeCell ref="B87:C87"/>
    <mergeCell ref="B88:C88"/>
    <mergeCell ref="A84:C84"/>
    <mergeCell ref="B109:C109"/>
    <mergeCell ref="A110:N110"/>
    <mergeCell ref="B111:C111"/>
    <mergeCell ref="B112:C112"/>
    <mergeCell ref="B113:C113"/>
    <mergeCell ref="B114:C114"/>
    <mergeCell ref="D106:E106"/>
    <mergeCell ref="I106:J106"/>
    <mergeCell ref="K106:N106"/>
    <mergeCell ref="A107:A108"/>
    <mergeCell ref="B107:C108"/>
    <mergeCell ref="D107:D108"/>
    <mergeCell ref="E107:G107"/>
    <mergeCell ref="H107:H108"/>
    <mergeCell ref="I107:K107"/>
    <mergeCell ref="L107:N107"/>
    <mergeCell ref="B122:C122"/>
    <mergeCell ref="B123:C123"/>
    <mergeCell ref="B124:C124"/>
    <mergeCell ref="B125:C125"/>
    <mergeCell ref="A139:N139"/>
    <mergeCell ref="F140:H140"/>
    <mergeCell ref="I140:J140"/>
    <mergeCell ref="K140:N140"/>
    <mergeCell ref="B115:C115"/>
    <mergeCell ref="B116:C116"/>
    <mergeCell ref="A118:N118"/>
    <mergeCell ref="B119:C119"/>
    <mergeCell ref="B120:C120"/>
    <mergeCell ref="B121:C121"/>
    <mergeCell ref="A117:C117"/>
    <mergeCell ref="B144:C144"/>
    <mergeCell ref="A145:N145"/>
    <mergeCell ref="B146:C146"/>
    <mergeCell ref="B147:C147"/>
    <mergeCell ref="B148:C148"/>
    <mergeCell ref="B149:C149"/>
    <mergeCell ref="D141:E141"/>
    <mergeCell ref="I141:J141"/>
    <mergeCell ref="K141:N141"/>
    <mergeCell ref="A142:A143"/>
    <mergeCell ref="B142:C143"/>
    <mergeCell ref="D142:D143"/>
    <mergeCell ref="E142:G142"/>
    <mergeCell ref="H142:H143"/>
    <mergeCell ref="I142:K142"/>
    <mergeCell ref="L142:N142"/>
    <mergeCell ref="B157:C157"/>
    <mergeCell ref="B158:C158"/>
    <mergeCell ref="A160:D160"/>
    <mergeCell ref="A178:N178"/>
    <mergeCell ref="F179:H179"/>
    <mergeCell ref="I179:J179"/>
    <mergeCell ref="K179:N179"/>
    <mergeCell ref="B150:C150"/>
    <mergeCell ref="A152:N152"/>
    <mergeCell ref="B153:C153"/>
    <mergeCell ref="B154:C154"/>
    <mergeCell ref="B155:C155"/>
    <mergeCell ref="B156:C156"/>
    <mergeCell ref="A151:C151"/>
    <mergeCell ref="B183:C183"/>
    <mergeCell ref="A184:N184"/>
    <mergeCell ref="B185:C185"/>
    <mergeCell ref="B186:C186"/>
    <mergeCell ref="B187:C187"/>
    <mergeCell ref="B188:C188"/>
    <mergeCell ref="D180:E180"/>
    <mergeCell ref="I180:J180"/>
    <mergeCell ref="K180:N180"/>
    <mergeCell ref="A181:A182"/>
    <mergeCell ref="B181:C182"/>
    <mergeCell ref="D181:D182"/>
    <mergeCell ref="E181:G181"/>
    <mergeCell ref="H181:H182"/>
    <mergeCell ref="I181:K181"/>
    <mergeCell ref="L181:N181"/>
    <mergeCell ref="B196:C196"/>
    <mergeCell ref="B197:C197"/>
    <mergeCell ref="B198:C198"/>
    <mergeCell ref="A213:N213"/>
    <mergeCell ref="F214:H214"/>
    <mergeCell ref="I214:J214"/>
    <mergeCell ref="K214:N214"/>
    <mergeCell ref="B189:C189"/>
    <mergeCell ref="A191:N191"/>
    <mergeCell ref="B192:C192"/>
    <mergeCell ref="B193:C193"/>
    <mergeCell ref="B194:C194"/>
    <mergeCell ref="B195:C195"/>
    <mergeCell ref="A190:C190"/>
    <mergeCell ref="B218:C218"/>
    <mergeCell ref="A219:N219"/>
    <mergeCell ref="B220:C220"/>
    <mergeCell ref="B221:C221"/>
    <mergeCell ref="B222:C222"/>
    <mergeCell ref="B223:C223"/>
    <mergeCell ref="D215:E215"/>
    <mergeCell ref="I215:J215"/>
    <mergeCell ref="K215:N215"/>
    <mergeCell ref="A216:A217"/>
    <mergeCell ref="B216:C217"/>
    <mergeCell ref="D216:D217"/>
    <mergeCell ref="E216:G216"/>
    <mergeCell ref="H216:H217"/>
    <mergeCell ref="I216:K216"/>
    <mergeCell ref="L216:N216"/>
    <mergeCell ref="B231:C231"/>
    <mergeCell ref="B232:C232"/>
    <mergeCell ref="A234:D234"/>
    <mergeCell ref="A246:N246"/>
    <mergeCell ref="F247:H247"/>
    <mergeCell ref="I247:J247"/>
    <mergeCell ref="K247:N247"/>
    <mergeCell ref="B224:C224"/>
    <mergeCell ref="A226:N226"/>
    <mergeCell ref="B227:C227"/>
    <mergeCell ref="B228:C228"/>
    <mergeCell ref="B229:C229"/>
    <mergeCell ref="B230:C230"/>
    <mergeCell ref="A225:C225"/>
    <mergeCell ref="B251:C251"/>
    <mergeCell ref="A252:N252"/>
    <mergeCell ref="B253:C253"/>
    <mergeCell ref="B254:C254"/>
    <mergeCell ref="B255:C255"/>
    <mergeCell ref="B256:C256"/>
    <mergeCell ref="D248:E248"/>
    <mergeCell ref="I248:J248"/>
    <mergeCell ref="K248:N248"/>
    <mergeCell ref="A249:A250"/>
    <mergeCell ref="B249:C250"/>
    <mergeCell ref="D249:D250"/>
    <mergeCell ref="E249:G249"/>
    <mergeCell ref="H249:H250"/>
    <mergeCell ref="I249:K249"/>
    <mergeCell ref="L249:N249"/>
    <mergeCell ref="B264:C264"/>
    <mergeCell ref="B265:C265"/>
    <mergeCell ref="B266:C266"/>
    <mergeCell ref="A282:N282"/>
    <mergeCell ref="F283:H283"/>
    <mergeCell ref="I283:J283"/>
    <mergeCell ref="K283:N283"/>
    <mergeCell ref="B257:C257"/>
    <mergeCell ref="B258:C258"/>
    <mergeCell ref="A260:N260"/>
    <mergeCell ref="B261:C261"/>
    <mergeCell ref="B262:C262"/>
    <mergeCell ref="B263:C263"/>
    <mergeCell ref="A259:C259"/>
    <mergeCell ref="D284:E284"/>
    <mergeCell ref="I284:J284"/>
    <mergeCell ref="K284:N284"/>
    <mergeCell ref="A285:A286"/>
    <mergeCell ref="B285:C286"/>
    <mergeCell ref="D285:D286"/>
    <mergeCell ref="E285:G285"/>
    <mergeCell ref="H285:H286"/>
    <mergeCell ref="I285:K285"/>
    <mergeCell ref="L285:N285"/>
    <mergeCell ref="B293:C293"/>
    <mergeCell ref="B294:C294"/>
    <mergeCell ref="A296:N296"/>
    <mergeCell ref="B297:C297"/>
    <mergeCell ref="B298:C298"/>
    <mergeCell ref="B299:C299"/>
    <mergeCell ref="B287:C287"/>
    <mergeCell ref="A288:N288"/>
    <mergeCell ref="B289:C289"/>
    <mergeCell ref="B290:C290"/>
    <mergeCell ref="B291:C291"/>
    <mergeCell ref="B292:C292"/>
    <mergeCell ref="A295:C295"/>
    <mergeCell ref="F317:H317"/>
    <mergeCell ref="I317:J317"/>
    <mergeCell ref="K317:N317"/>
    <mergeCell ref="D318:E318"/>
    <mergeCell ref="I318:J318"/>
    <mergeCell ref="K318:N318"/>
    <mergeCell ref="B300:C300"/>
    <mergeCell ref="B301:C301"/>
    <mergeCell ref="B302:C302"/>
    <mergeCell ref="B303:C303"/>
    <mergeCell ref="A305:D305"/>
    <mergeCell ref="A316:N316"/>
    <mergeCell ref="L319:N319"/>
    <mergeCell ref="B321:C321"/>
    <mergeCell ref="A322:N322"/>
    <mergeCell ref="B323:C323"/>
    <mergeCell ref="B324:C324"/>
    <mergeCell ref="B325:C325"/>
    <mergeCell ref="A319:A320"/>
    <mergeCell ref="B319:C320"/>
    <mergeCell ref="D319:D320"/>
    <mergeCell ref="E319:G319"/>
    <mergeCell ref="H319:H320"/>
    <mergeCell ref="I319:K319"/>
    <mergeCell ref="A340:D340"/>
    <mergeCell ref="A341:D341"/>
    <mergeCell ref="B333:C333"/>
    <mergeCell ref="B334:C334"/>
    <mergeCell ref="B335:C335"/>
    <mergeCell ref="B336:C336"/>
    <mergeCell ref="B337:C337"/>
    <mergeCell ref="A339:D339"/>
    <mergeCell ref="B326:C326"/>
    <mergeCell ref="B327:C327"/>
    <mergeCell ref="B328:C328"/>
    <mergeCell ref="A330:N330"/>
    <mergeCell ref="B331:C331"/>
    <mergeCell ref="B332:C332"/>
    <mergeCell ref="A329:C329"/>
  </mergeCells>
  <pageMargins left="0.75" right="0.75" top="1" bottom="1" header="0.5" footer="0.5"/>
  <pageSetup paperSize="9" orientation="landscape" r:id="rId1"/>
  <rowBreaks count="6" manualBreakCount="6">
    <brk id="69" man="1"/>
    <brk id="101" man="1"/>
    <brk id="137" man="1"/>
    <brk id="176" man="1"/>
    <brk id="244" man="1"/>
    <brk id="3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29"/>
  <sheetViews>
    <sheetView workbookViewId="0">
      <selection activeCell="D38" sqref="D38"/>
    </sheetView>
  </sheetViews>
  <sheetFormatPr defaultRowHeight="11.25" x14ac:dyDescent="0.2"/>
  <sheetData>
    <row r="3" spans="2:16" ht="102.75" customHeight="1" x14ac:dyDescent="0.2">
      <c r="L3" s="179" t="s">
        <v>125</v>
      </c>
      <c r="M3" s="180"/>
      <c r="N3" s="180"/>
      <c r="O3" s="180"/>
      <c r="P3" s="180"/>
    </row>
    <row r="4" spans="2:16" ht="11.25" customHeight="1" x14ac:dyDescent="0.2">
      <c r="B4" s="181" t="s">
        <v>124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2"/>
      <c r="O4" s="182"/>
    </row>
    <row r="5" spans="2:16" x14ac:dyDescent="0.2"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  <c r="O5" s="182"/>
    </row>
    <row r="6" spans="2:16" x14ac:dyDescent="0.2"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2"/>
      <c r="O6" s="182"/>
    </row>
    <row r="7" spans="2:16" x14ac:dyDescent="0.2"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2"/>
      <c r="O7" s="182"/>
    </row>
    <row r="8" spans="2:16" x14ac:dyDescent="0.2"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2"/>
      <c r="O8" s="182"/>
    </row>
    <row r="9" spans="2:16" x14ac:dyDescent="0.2"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2"/>
      <c r="O9" s="182"/>
    </row>
    <row r="10" spans="2:16" x14ac:dyDescent="0.2"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2"/>
      <c r="O10" s="182"/>
    </row>
    <row r="11" spans="2:16" x14ac:dyDescent="0.2"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2"/>
      <c r="O11" s="182"/>
    </row>
    <row r="12" spans="2:16" x14ac:dyDescent="0.2"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2"/>
      <c r="O12" s="182"/>
    </row>
    <row r="13" spans="2:16" x14ac:dyDescent="0.2"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2"/>
      <c r="O13" s="182"/>
    </row>
    <row r="14" spans="2:16" x14ac:dyDescent="0.2"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2"/>
      <c r="O14" s="182"/>
    </row>
    <row r="15" spans="2:16" x14ac:dyDescent="0.2"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2"/>
      <c r="O15" s="182"/>
    </row>
    <row r="16" spans="2:16" x14ac:dyDescent="0.2"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2"/>
      <c r="O16" s="182"/>
    </row>
    <row r="17" spans="2:15" x14ac:dyDescent="0.2"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2"/>
      <c r="O17" s="182"/>
    </row>
    <row r="18" spans="2:15" x14ac:dyDescent="0.2"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2"/>
      <c r="O18" s="182"/>
    </row>
    <row r="19" spans="2:15" x14ac:dyDescent="0.2"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2"/>
      <c r="O19" s="182"/>
    </row>
    <row r="20" spans="2:15" x14ac:dyDescent="0.2"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2"/>
      <c r="O20" s="182"/>
    </row>
    <row r="21" spans="2:15" x14ac:dyDescent="0.2"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2"/>
      <c r="O21" s="182"/>
    </row>
    <row r="22" spans="2:15" ht="42.75" customHeight="1" x14ac:dyDescent="0.2"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2"/>
      <c r="O22" s="182"/>
    </row>
    <row r="23" spans="2:15" ht="11.25" hidden="1" customHeight="1" x14ac:dyDescent="0.2"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2"/>
      <c r="O23" s="182"/>
    </row>
    <row r="24" spans="2:15" ht="11.25" hidden="1" customHeight="1" x14ac:dyDescent="0.2"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2"/>
      <c r="O24" s="182"/>
    </row>
    <row r="25" spans="2:15" ht="11.25" hidden="1" customHeight="1" x14ac:dyDescent="0.2"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2"/>
      <c r="O25" s="182"/>
    </row>
    <row r="26" spans="2:15" ht="11.25" hidden="1" customHeight="1" x14ac:dyDescent="0.2"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2"/>
      <c r="O26" s="182"/>
    </row>
    <row r="27" spans="2:15" ht="11.25" hidden="1" customHeight="1" x14ac:dyDescent="0.2"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2"/>
      <c r="O27" s="182"/>
    </row>
    <row r="28" spans="2:15" ht="11.25" hidden="1" customHeight="1" x14ac:dyDescent="0.2"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2"/>
      <c r="O28" s="182"/>
    </row>
    <row r="29" spans="2:15" ht="11.25" hidden="1" customHeight="1" x14ac:dyDescent="0.2"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2"/>
      <c r="O29" s="182"/>
    </row>
  </sheetData>
  <mergeCells count="2">
    <mergeCell ref="L3:P3"/>
    <mergeCell ref="B4:O2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титульный лист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2021-03-25T10:22:48Z</cp:lastPrinted>
  <dcterms:created xsi:type="dcterms:W3CDTF">2021-03-25T06:57:13Z</dcterms:created>
  <dcterms:modified xsi:type="dcterms:W3CDTF">2021-08-23T11:26:49Z</dcterms:modified>
</cp:coreProperties>
</file>